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2120" windowHeight="8190"/>
  </bookViews>
  <sheets>
    <sheet name="Лист2" sheetId="4" r:id="rId1"/>
  </sheets>
  <definedNames>
    <definedName name="Excel_BuiltIn_Print_Area_1">#REF!</definedName>
    <definedName name="Область_печати_ИМ_1">#REF!</definedName>
  </definedNames>
  <calcPr calcId="125725"/>
</workbook>
</file>

<file path=xl/calcChain.xml><?xml version="1.0" encoding="utf-8"?>
<calcChain xmlns="http://schemas.openxmlformats.org/spreadsheetml/2006/main">
  <c r="G55" i="4"/>
  <c r="B55"/>
  <c r="H36"/>
  <c r="H21" l="1"/>
  <c r="H12"/>
  <c r="B30"/>
  <c r="G18" l="1"/>
  <c r="C18"/>
  <c r="C17" s="1"/>
  <c r="H50"/>
  <c r="H51"/>
  <c r="H46"/>
  <c r="H34"/>
  <c r="H24"/>
  <c r="H25"/>
  <c r="F28"/>
  <c r="C7"/>
  <c r="I39"/>
  <c r="I8"/>
  <c r="I9"/>
  <c r="I10"/>
  <c r="I11"/>
  <c r="I12"/>
  <c r="I13"/>
  <c r="I14"/>
  <c r="I15"/>
  <c r="I19"/>
  <c r="I20"/>
  <c r="I21"/>
  <c r="I22"/>
  <c r="I23"/>
  <c r="I24"/>
  <c r="I25"/>
  <c r="I26"/>
  <c r="I27"/>
  <c r="I28"/>
  <c r="I31"/>
  <c r="I32"/>
  <c r="I33"/>
  <c r="I34"/>
  <c r="I35"/>
  <c r="I36"/>
  <c r="I37"/>
  <c r="I38"/>
  <c r="I41"/>
  <c r="I42"/>
  <c r="I43"/>
  <c r="I44"/>
  <c r="I45"/>
  <c r="I46"/>
  <c r="I47"/>
  <c r="I48"/>
  <c r="I49"/>
  <c r="I50"/>
  <c r="I51"/>
  <c r="I52"/>
  <c r="I53"/>
  <c r="I54"/>
  <c r="H35"/>
  <c r="H26"/>
  <c r="H8"/>
  <c r="H9"/>
  <c r="H10"/>
  <c r="H11"/>
  <c r="H13"/>
  <c r="H14"/>
  <c r="H19"/>
  <c r="H20"/>
  <c r="H27"/>
  <c r="H28"/>
  <c r="H31"/>
  <c r="H32"/>
  <c r="H39"/>
  <c r="H42"/>
  <c r="H43"/>
  <c r="H44"/>
  <c r="H45"/>
  <c r="H48"/>
  <c r="H49"/>
  <c r="H54"/>
  <c r="F52"/>
  <c r="F53"/>
  <c r="D22"/>
  <c r="F22"/>
  <c r="F33"/>
  <c r="D33"/>
  <c r="G30"/>
  <c r="G17"/>
  <c r="G7"/>
  <c r="B7"/>
  <c r="D8"/>
  <c r="F8"/>
  <c r="D9"/>
  <c r="F9"/>
  <c r="D10"/>
  <c r="F10"/>
  <c r="D11"/>
  <c r="F11"/>
  <c r="D12"/>
  <c r="F12"/>
  <c r="D13"/>
  <c r="F13"/>
  <c r="D14"/>
  <c r="F14"/>
  <c r="D15"/>
  <c r="F15"/>
  <c r="B18"/>
  <c r="B17" s="1"/>
  <c r="D19"/>
  <c r="F19"/>
  <c r="D20"/>
  <c r="F20"/>
  <c r="D21"/>
  <c r="F21"/>
  <c r="D23"/>
  <c r="F23"/>
  <c r="D24"/>
  <c r="F24"/>
  <c r="D25"/>
  <c r="F25"/>
  <c r="D26"/>
  <c r="F26"/>
  <c r="D27"/>
  <c r="F27"/>
  <c r="D28"/>
  <c r="C30"/>
  <c r="D31"/>
  <c r="F31"/>
  <c r="D32"/>
  <c r="F32"/>
  <c r="D34"/>
  <c r="F34"/>
  <c r="D35"/>
  <c r="F35"/>
  <c r="D36"/>
  <c r="F36"/>
  <c r="D37"/>
  <c r="F37"/>
  <c r="D38"/>
  <c r="F38"/>
  <c r="D39"/>
  <c r="F39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D53"/>
  <c r="D54"/>
  <c r="F54"/>
  <c r="C55"/>
  <c r="I7" l="1"/>
  <c r="I17"/>
  <c r="I55"/>
  <c r="H30"/>
  <c r="G16"/>
  <c r="G29" s="1"/>
  <c r="H55"/>
  <c r="I30"/>
  <c r="H17"/>
  <c r="H18"/>
  <c r="I18"/>
  <c r="H7"/>
  <c r="B16"/>
  <c r="B29" s="1"/>
  <c r="B40" s="1"/>
  <c r="F55"/>
  <c r="D30"/>
  <c r="F18"/>
  <c r="F7"/>
  <c r="D7"/>
  <c r="D55"/>
  <c r="F30"/>
  <c r="C16"/>
  <c r="C29" s="1"/>
  <c r="D17"/>
  <c r="F17"/>
  <c r="D18"/>
  <c r="G40" l="1"/>
  <c r="G56" s="1"/>
  <c r="H16"/>
  <c r="I16"/>
  <c r="F16"/>
  <c r="D16"/>
  <c r="E22" l="1"/>
  <c r="H29"/>
  <c r="I29"/>
  <c r="E29"/>
  <c r="E9"/>
  <c r="E15"/>
  <c r="E28"/>
  <c r="E26"/>
  <c r="E27"/>
  <c r="E11"/>
  <c r="D29"/>
  <c r="E10"/>
  <c r="F29"/>
  <c r="E24"/>
  <c r="E19"/>
  <c r="E20"/>
  <c r="C40"/>
  <c r="E12"/>
  <c r="E23"/>
  <c r="E8"/>
  <c r="E14"/>
  <c r="E21"/>
  <c r="E7"/>
  <c r="E25"/>
  <c r="E18"/>
  <c r="E13"/>
  <c r="E17"/>
  <c r="E16"/>
  <c r="H40" l="1"/>
  <c r="I40"/>
  <c r="F40"/>
  <c r="C56"/>
  <c r="D40"/>
</calcChain>
</file>

<file path=xl/sharedStrings.xml><?xml version="1.0" encoding="utf-8"?>
<sst xmlns="http://schemas.openxmlformats.org/spreadsheetml/2006/main" count="64" uniqueCount="63">
  <si>
    <t>Налог на доходы физических лиц</t>
  </si>
  <si>
    <t>РАСХОДЫ</t>
  </si>
  <si>
    <t>Единый сельскохозяйственный налог</t>
  </si>
  <si>
    <t>Иные межбюджетные трансферты</t>
  </si>
  <si>
    <t>Транспортный налог</t>
  </si>
  <si>
    <t>Наименование показателей</t>
  </si>
  <si>
    <t>Доля доходов (гр.6) в объеме собственных доходов, %</t>
  </si>
  <si>
    <t>% исполнения (фактическое исполнение к уточненному годовому плану)</t>
  </si>
  <si>
    <t>ДОХОДЫ</t>
  </si>
  <si>
    <t>Налоговые доходы</t>
  </si>
  <si>
    <t>Акцизы на нефтепродукты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</si>
  <si>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</si>
  <si>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</si>
  <si>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и перерасчеты по отмененным налога,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</si>
  <si>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</si>
  <si>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собственности, в том числе:</t>
  </si>
  <si>
    <t xml:space="preserve"> - доходы от сдачи в аренду имущества, находящегося в государственной и муниципальной собственности, из них:</t>
  </si>
  <si>
    <t xml:space="preserve">        арендная плата за земли</t>
  </si>
  <si>
    <t xml:space="preserve">        доходы от сдачи в аренду имущества</t>
  </si>
  <si>
    <t xml:space="preserve"> - платежи от государственных и муниципальных  унитарных предприятий</t>
  </si>
  <si>
    <t xml:space="preserve"> - прочие доходы от использования имущества и прав, находящихся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</si>
  <si>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</si>
  <si>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</si>
  <si>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</si>
  <si>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</si>
  <si>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 доходы</t>
  </si>
  <si>
    <t>ИТОГО НАЛОГОВЫХ И НЕНАЛОГОВЫХ (СОБСТВЕННЫХ) ДОХОДОВ</t>
  </si>
  <si>
    <t>Безвозмездные поступления, в том числе:</t>
  </si>
  <si>
    <t>Дотации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</si>
  <si>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</si>
  <si>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</si>
  <si>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Доходы от возврата  остатков субсидий и субвенций прошлых лет</t>
  </si>
  <si>
    <t>Возврат остатков субсидий и субвенций прошлых лет</t>
  </si>
  <si>
    <t>ИТОГО ДОХОДОВ</t>
  </si>
  <si>
    <t>Общегосударственные вопросы (01)</t>
  </si>
  <si>
    <t>Национальная оборона (02)</t>
  </si>
  <si>
    <t>Национальная безопасность и правоохранительная деятельность(03)</t>
  </si>
  <si>
    <t>Национальная экономика(04)</t>
  </si>
  <si>
    <t>Жилищно-коммунальное хозяйство (05)</t>
  </si>
  <si>
    <t>Охрана окружающей среды (06)</t>
  </si>
  <si>
    <t>Образование (07)</t>
  </si>
  <si>
    <t>Культура, кинематография (08)</t>
  </si>
  <si>
    <t>Социальная политика (10)</t>
  </si>
  <si>
    <t>Физическая культура и спорт (11)</t>
  </si>
  <si>
    <t>Средства массовой информации (12)</t>
  </si>
  <si>
    <t>Обслуживание государственного и муниципального долга (13)</t>
  </si>
  <si>
    <t>Межбюджетные трансферты общего характера (14)</t>
  </si>
  <si>
    <t>ВСЕГО РАСХОДОВ</t>
  </si>
  <si>
    <t>ПРОФИЦИТ (+), ДЕФИЦИТ (-) БЮДЖЕТА</t>
  </si>
  <si>
    <t>Х</t>
  </si>
  <si>
    <t>(тыс. рублей)</t>
  </si>
  <si>
    <t>Отклонения от годового плана</t>
  </si>
  <si>
    <t>Субсидии</t>
  </si>
  <si>
    <t>Субвенции</t>
  </si>
  <si>
    <t>Единый налог на вмененный доход для  отдельных видов деятельности</t>
  </si>
  <si>
    <t>% исполнения к соответствующему периоду прошлого года</t>
  </si>
  <si>
    <t>Отклонение от соответсующего периода прошлого года</t>
  </si>
  <si>
    <t xml:space="preserve"> - доходы в виде прибыли, приходящейся на доли в уставных капиталлах хозяйственных товариществ и обществ</t>
  </si>
  <si>
    <t>Прочие дотации</t>
  </si>
  <si>
    <t xml:space="preserve">Уточненный план на 2018 год </t>
  </si>
  <si>
    <t>Фактическое исполнение на 01.11.2018г.</t>
  </si>
  <si>
    <t>Исполнено на 01.11.2017г.</t>
  </si>
  <si>
    <t>АНАЛИЗ ИСПОЛНЕНИЯ БЮДЖЕТА ШУМЕРЛИНСКОГО РАЙОНА  ПО СОСТОЯНИЮ НА 01.11.2018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</si>
</sst>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2"/>
      <name val="Courie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1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0">
      <protection locked="0"/>
    </xf>
  </cellStyleXfs>
  <cellXfs count="37">
    <xf numFmtId="0" fontId="0" fillId="0" borderId="0" xfId="0"/>
    <xf numFmtId="2" fontId="4" fillId="0" borderId="2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2" fontId="4" fillId="0" borderId="6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left" wrapText="1"/>
    </xf>
    <xf numFmtId="2" fontId="5" fillId="0" borderId="6" xfId="0" applyNumberFormat="1" applyFont="1" applyFill="1" applyBorder="1" applyAlignment="1">
      <alignment wrapText="1"/>
    </xf>
    <xf numFmtId="2" fontId="4" fillId="0" borderId="8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right" wrapText="1"/>
    </xf>
    <xf numFmtId="164" fontId="3" fillId="3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4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4" borderId="2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right" wrapText="1"/>
    </xf>
    <xf numFmtId="164" fontId="3" fillId="3" borderId="9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4" fillId="4" borderId="9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</cellXfs>
  <cellStyles count="8">
    <cellStyle name="”€ќђќ‘ћ‚›‰" xfId="1"/>
    <cellStyle name="”€љ‘€ђћ‚ђќќ›‰" xfId="2"/>
    <cellStyle name="„…ќ…†ќ›‰" xfId="3"/>
    <cellStyle name="€’ћѓћ‚›‰" xfId="4"/>
    <cellStyle name="‡ђѓћ‹ћ‚ћљ1" xfId="5"/>
    <cellStyle name="‡ђѓћ‹ћ‚ћљ2" xfId="6"/>
    <cellStyle name="Обычный" xfId="0" builtinId="0"/>
    <cellStyle name="Џђћ–…ќ’ќ›‰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topLeftCell="A37" workbookViewId="0">
      <selection activeCell="G51" sqref="G51"/>
    </sheetView>
  </sheetViews>
  <sheetFormatPr defaultRowHeight="14.25"/>
  <cols>
    <col min="1" max="1" width="41" style="2" customWidth="1"/>
    <col min="2" max="2" width="12.88671875" style="2" customWidth="1"/>
    <col min="3" max="3" width="12.33203125" style="2" customWidth="1"/>
    <col min="4" max="4" width="11.44140625" style="2" customWidth="1"/>
    <col min="5" max="5" width="12.44140625" style="2" customWidth="1"/>
    <col min="6" max="6" width="12.77734375" style="2" customWidth="1"/>
    <col min="7" max="7" width="15.5546875" style="2" customWidth="1"/>
    <col min="8" max="8" width="14" style="2" customWidth="1"/>
    <col min="9" max="9" width="12" style="2" customWidth="1"/>
    <col min="10" max="16384" width="8.88671875" style="2"/>
  </cols>
  <sheetData>
    <row r="1" spans="1:9" ht="15">
      <c r="A1" s="31" t="s">
        <v>62</v>
      </c>
      <c r="B1" s="31"/>
      <c r="C1" s="31"/>
      <c r="D1" s="31"/>
      <c r="E1" s="31"/>
      <c r="F1" s="31"/>
    </row>
    <row r="3" spans="1:9" ht="15" thickBot="1">
      <c r="E3" s="32" t="s">
        <v>50</v>
      </c>
      <c r="F3" s="32"/>
    </row>
    <row r="4" spans="1:9" ht="40.5" customHeight="1">
      <c r="A4" s="33" t="s">
        <v>5</v>
      </c>
      <c r="B4" s="35" t="s">
        <v>59</v>
      </c>
      <c r="C4" s="35" t="s">
        <v>60</v>
      </c>
      <c r="D4" s="27" t="s">
        <v>51</v>
      </c>
      <c r="E4" s="27" t="s">
        <v>6</v>
      </c>
      <c r="F4" s="27" t="s">
        <v>7</v>
      </c>
      <c r="G4" s="25" t="s">
        <v>61</v>
      </c>
      <c r="H4" s="27" t="s">
        <v>55</v>
      </c>
      <c r="I4" s="29" t="s">
        <v>56</v>
      </c>
    </row>
    <row r="5" spans="1:9" ht="51.75" customHeight="1" thickBot="1">
      <c r="A5" s="34"/>
      <c r="B5" s="36"/>
      <c r="C5" s="36"/>
      <c r="D5" s="28"/>
      <c r="E5" s="28"/>
      <c r="F5" s="28"/>
      <c r="G5" s="26"/>
      <c r="H5" s="28"/>
      <c r="I5" s="30"/>
    </row>
    <row r="6" spans="1:9" ht="25.5" customHeight="1">
      <c r="A6" s="5" t="s">
        <v>8</v>
      </c>
      <c r="B6" s="1"/>
      <c r="C6" s="1"/>
      <c r="D6" s="1"/>
      <c r="E6" s="1"/>
      <c r="F6" s="1"/>
      <c r="G6" s="3"/>
      <c r="H6" s="3"/>
      <c r="I6" s="4"/>
    </row>
    <row r="7" spans="1:9" ht="24" customHeight="1">
      <c r="A7" s="6" t="s">
        <v>9</v>
      </c>
      <c r="B7" s="11">
        <f>SUM(B8:B15)</f>
        <v>17229</v>
      </c>
      <c r="C7" s="11">
        <f>SUM(C8:C15)</f>
        <v>13413.4</v>
      </c>
      <c r="D7" s="12">
        <f>C7-B7</f>
        <v>-3815.6000000000004</v>
      </c>
      <c r="E7" s="13">
        <f t="shared" ref="E7:E29" si="0">IFERROR(C7/$C$29*100,"")</f>
        <v>80.347665656335735</v>
      </c>
      <c r="F7" s="13">
        <f t="shared" ref="F7:F39" si="1">IFERROR(C7/B7*100,"")</f>
        <v>77.853618898369021</v>
      </c>
      <c r="G7" s="14">
        <f>SUM(G8:G15)</f>
        <v>13021.400000000001</v>
      </c>
      <c r="H7" s="22">
        <f t="shared" ref="H7:H14" si="2">C7/G7*100</f>
        <v>103.01042898613051</v>
      </c>
      <c r="I7" s="23">
        <f t="shared" ref="I7:I38" si="3">C7-G7</f>
        <v>391.99999999999818</v>
      </c>
    </row>
    <row r="8" spans="1:9" ht="18.75" customHeight="1">
      <c r="A8" s="7" t="s">
        <v>0</v>
      </c>
      <c r="B8" s="15">
        <v>12238.5</v>
      </c>
      <c r="C8" s="15">
        <v>9319.4</v>
      </c>
      <c r="D8" s="12">
        <f t="shared" ref="D8:D55" si="4">C8-B8</f>
        <v>-2919.1000000000004</v>
      </c>
      <c r="E8" s="16">
        <f t="shared" si="0"/>
        <v>55.824178457188722</v>
      </c>
      <c r="F8" s="16">
        <f t="shared" si="1"/>
        <v>76.148220778690202</v>
      </c>
      <c r="G8" s="17">
        <v>8702.7000000000007</v>
      </c>
      <c r="H8" s="22">
        <f t="shared" si="2"/>
        <v>107.08630654854238</v>
      </c>
      <c r="I8" s="23">
        <f t="shared" si="3"/>
        <v>616.69999999999891</v>
      </c>
    </row>
    <row r="9" spans="1:9" ht="20.25" customHeight="1">
      <c r="A9" s="7" t="s">
        <v>10</v>
      </c>
      <c r="B9" s="15">
        <v>2630.1</v>
      </c>
      <c r="C9" s="15">
        <v>2298.6</v>
      </c>
      <c r="D9" s="12">
        <f t="shared" si="4"/>
        <v>-331.5</v>
      </c>
      <c r="E9" s="16">
        <f t="shared" si="0"/>
        <v>13.768853853434127</v>
      </c>
      <c r="F9" s="16">
        <f t="shared" si="1"/>
        <v>87.39591650507586</v>
      </c>
      <c r="G9" s="17">
        <v>2124.1</v>
      </c>
      <c r="H9" s="22">
        <f t="shared" si="2"/>
        <v>108.21524410338496</v>
      </c>
      <c r="I9" s="23">
        <f t="shared" si="3"/>
        <v>174.5</v>
      </c>
    </row>
    <row r="10" spans="1:9" ht="31.5" customHeight="1">
      <c r="A10" s="7" t="s">
        <v>54</v>
      </c>
      <c r="B10" s="15">
        <v>1250</v>
      </c>
      <c r="C10" s="15">
        <v>929.3</v>
      </c>
      <c r="D10" s="12">
        <f t="shared" si="4"/>
        <v>-320.70000000000005</v>
      </c>
      <c r="E10" s="16">
        <f t="shared" si="0"/>
        <v>5.5666039702411609</v>
      </c>
      <c r="F10" s="16">
        <f t="shared" si="1"/>
        <v>74.343999999999994</v>
      </c>
      <c r="G10" s="17">
        <v>971.8</v>
      </c>
      <c r="H10" s="22">
        <f t="shared" si="2"/>
        <v>95.626672154764364</v>
      </c>
      <c r="I10" s="23">
        <f t="shared" si="3"/>
        <v>-42.5</v>
      </c>
    </row>
    <row r="11" spans="1:9" ht="18.75" customHeight="1">
      <c r="A11" s="7" t="s">
        <v>2</v>
      </c>
      <c r="B11" s="15">
        <v>106.4</v>
      </c>
      <c r="C11" s="15">
        <v>49.1</v>
      </c>
      <c r="D11" s="12">
        <f t="shared" si="4"/>
        <v>-57.300000000000004</v>
      </c>
      <c r="E11" s="16">
        <f t="shared" si="0"/>
        <v>0.29411412346803084</v>
      </c>
      <c r="F11" s="16">
        <f t="shared" si="1"/>
        <v>46.146616541353382</v>
      </c>
      <c r="G11" s="17">
        <v>61.5</v>
      </c>
      <c r="H11" s="22">
        <f t="shared" si="2"/>
        <v>79.837398373983731</v>
      </c>
      <c r="I11" s="23">
        <f t="shared" si="3"/>
        <v>-12.399999999999999</v>
      </c>
    </row>
    <row r="12" spans="1:9" ht="28.5">
      <c r="A12" s="7" t="s">
        <v>11</v>
      </c>
      <c r="B12" s="15">
        <v>84</v>
      </c>
      <c r="C12" s="15">
        <v>174.9</v>
      </c>
      <c r="D12" s="12">
        <f t="shared" si="4"/>
        <v>90.9</v>
      </c>
      <c r="E12" s="16">
        <f t="shared" si="0"/>
        <v>1.0476692503983418</v>
      </c>
      <c r="F12" s="16">
        <f t="shared" si="1"/>
        <v>208.21428571428572</v>
      </c>
      <c r="G12" s="17">
        <v>43.5</v>
      </c>
      <c r="H12" s="22">
        <f t="shared" si="2"/>
        <v>402.06896551724139</v>
      </c>
      <c r="I12" s="23">
        <f t="shared" si="3"/>
        <v>131.4</v>
      </c>
    </row>
    <row r="13" spans="1:9" ht="19.5" customHeight="1">
      <c r="A13" s="7" t="s">
        <v>4</v>
      </c>
      <c r="B13" s="15">
        <v>580</v>
      </c>
      <c r="C13" s="15">
        <v>353.4</v>
      </c>
      <c r="D13" s="12">
        <f t="shared" si="4"/>
        <v>-226.60000000000002</v>
      </c>
      <c r="E13" s="16">
        <f t="shared" si="0"/>
        <v>2.1169028764481075</v>
      </c>
      <c r="F13" s="16">
        <f t="shared" si="1"/>
        <v>60.931034482758619</v>
      </c>
      <c r="G13" s="17">
        <v>383.7</v>
      </c>
      <c r="H13" s="22">
        <f t="shared" si="2"/>
        <v>92.103205629397962</v>
      </c>
      <c r="I13" s="23">
        <f t="shared" si="3"/>
        <v>-30.300000000000011</v>
      </c>
    </row>
    <row r="14" spans="1:9" ht="22.5" customHeight="1">
      <c r="A14" s="7" t="s">
        <v>12</v>
      </c>
      <c r="B14" s="15">
        <v>340</v>
      </c>
      <c r="C14" s="15">
        <v>288.7</v>
      </c>
      <c r="D14" s="12">
        <f t="shared" si="4"/>
        <v>-51.300000000000011</v>
      </c>
      <c r="E14" s="16">
        <f t="shared" si="0"/>
        <v>1.72934312515724</v>
      </c>
      <c r="F14" s="16">
        <f t="shared" si="1"/>
        <v>84.911764705882348</v>
      </c>
      <c r="G14" s="17">
        <v>734.1</v>
      </c>
      <c r="H14" s="22">
        <f t="shared" si="2"/>
        <v>39.32706715706307</v>
      </c>
      <c r="I14" s="23">
        <f t="shared" si="3"/>
        <v>-445.40000000000003</v>
      </c>
    </row>
    <row r="15" spans="1:9" ht="28.5">
      <c r="A15" s="7" t="s">
        <v>13</v>
      </c>
      <c r="B15" s="15">
        <v>0</v>
      </c>
      <c r="C15" s="15">
        <v>0</v>
      </c>
      <c r="D15" s="12">
        <f t="shared" si="4"/>
        <v>0</v>
      </c>
      <c r="E15" s="16">
        <f t="shared" si="0"/>
        <v>0</v>
      </c>
      <c r="F15" s="16" t="str">
        <f t="shared" si="1"/>
        <v/>
      </c>
      <c r="G15" s="17">
        <v>0</v>
      </c>
      <c r="H15" s="22"/>
      <c r="I15" s="23">
        <f t="shared" si="3"/>
        <v>0</v>
      </c>
    </row>
    <row r="16" spans="1:9" ht="24" customHeight="1">
      <c r="A16" s="6" t="s">
        <v>14</v>
      </c>
      <c r="B16" s="11">
        <f>B17+B24+B25+B26+B27+B28</f>
        <v>12497.5</v>
      </c>
      <c r="C16" s="11">
        <f>C17+C24+C25+C26+C27+C28</f>
        <v>3280.8</v>
      </c>
      <c r="D16" s="12">
        <f t="shared" si="4"/>
        <v>-9216.7000000000007</v>
      </c>
      <c r="E16" s="13">
        <f t="shared" si="0"/>
        <v>19.652334343664265</v>
      </c>
      <c r="F16" s="13">
        <f t="shared" si="1"/>
        <v>26.251650330066013</v>
      </c>
      <c r="G16" s="14">
        <f>G17+G24+G25+G26+G27+G28</f>
        <v>2543.8000000000002</v>
      </c>
      <c r="H16" s="22">
        <f t="shared" ref="H16:H23" si="5">C16/G16*100</f>
        <v>128.97240349084046</v>
      </c>
      <c r="I16" s="23">
        <f t="shared" si="3"/>
        <v>737</v>
      </c>
    </row>
    <row r="17" spans="1:9" ht="42.75">
      <c r="A17" s="7" t="s">
        <v>15</v>
      </c>
      <c r="B17" s="15">
        <f>B18+B21+B23+B22</f>
        <v>2433.6999999999998</v>
      </c>
      <c r="C17" s="15">
        <f>C18+C21+C23+C22</f>
        <v>1023.3000000000001</v>
      </c>
      <c r="D17" s="12">
        <f t="shared" si="4"/>
        <v>-1410.3999999999996</v>
      </c>
      <c r="E17" s="16">
        <f t="shared" si="0"/>
        <v>6.1296737789172289</v>
      </c>
      <c r="F17" s="16">
        <f t="shared" si="1"/>
        <v>42.047088794839141</v>
      </c>
      <c r="G17" s="17">
        <f>G18+G21+G23</f>
        <v>1364.8000000000002</v>
      </c>
      <c r="H17" s="22">
        <f t="shared" si="5"/>
        <v>74.978018757327078</v>
      </c>
      <c r="I17" s="23">
        <f t="shared" si="3"/>
        <v>-341.50000000000011</v>
      </c>
    </row>
    <row r="18" spans="1:9" ht="42.75">
      <c r="A18" s="8" t="s">
        <v>16</v>
      </c>
      <c r="B18" s="15">
        <f>SUM(B19:B20)</f>
        <v>2408.6999999999998</v>
      </c>
      <c r="C18" s="15">
        <f>SUM(C19:C20)</f>
        <v>1015.4</v>
      </c>
      <c r="D18" s="12">
        <f t="shared" si="4"/>
        <v>-1393.2999999999997</v>
      </c>
      <c r="E18" s="16">
        <f t="shared" si="0"/>
        <v>6.082351954571048</v>
      </c>
      <c r="F18" s="16">
        <f t="shared" si="1"/>
        <v>42.155519574874418</v>
      </c>
      <c r="G18" s="17">
        <f>SUM(G19:G20)</f>
        <v>1364.3000000000002</v>
      </c>
      <c r="H18" s="22">
        <f t="shared" si="5"/>
        <v>74.426445796379085</v>
      </c>
      <c r="I18" s="23">
        <f t="shared" si="3"/>
        <v>-348.9000000000002</v>
      </c>
    </row>
    <row r="19" spans="1:9">
      <c r="A19" s="9" t="s">
        <v>17</v>
      </c>
      <c r="B19" s="15">
        <v>2173.5</v>
      </c>
      <c r="C19" s="15">
        <v>767.3</v>
      </c>
      <c r="D19" s="12">
        <f t="shared" si="4"/>
        <v>-1406.2</v>
      </c>
      <c r="E19" s="16">
        <f t="shared" si="0"/>
        <v>4.5962070659270884</v>
      </c>
      <c r="F19" s="16">
        <f t="shared" si="1"/>
        <v>35.302507476420516</v>
      </c>
      <c r="G19" s="17">
        <v>1108.9000000000001</v>
      </c>
      <c r="H19" s="22">
        <f t="shared" si="5"/>
        <v>69.194697447921357</v>
      </c>
      <c r="I19" s="23">
        <f t="shared" si="3"/>
        <v>-341.60000000000014</v>
      </c>
    </row>
    <row r="20" spans="1:9">
      <c r="A20" s="9" t="s">
        <v>18</v>
      </c>
      <c r="B20" s="15">
        <v>235.2</v>
      </c>
      <c r="C20" s="15">
        <v>248.1</v>
      </c>
      <c r="D20" s="12">
        <f t="shared" si="4"/>
        <v>12.900000000000006</v>
      </c>
      <c r="E20" s="16">
        <f t="shared" si="0"/>
        <v>1.4861448886439601</v>
      </c>
      <c r="F20" s="16">
        <f t="shared" si="1"/>
        <v>105.48469387755102</v>
      </c>
      <c r="G20" s="17">
        <v>255.4</v>
      </c>
      <c r="H20" s="22">
        <f t="shared" si="5"/>
        <v>97.141738449490987</v>
      </c>
      <c r="I20" s="23">
        <f t="shared" si="3"/>
        <v>-7.3000000000000114</v>
      </c>
    </row>
    <row r="21" spans="1:9" ht="28.5">
      <c r="A21" s="7" t="s">
        <v>19</v>
      </c>
      <c r="B21" s="15">
        <v>0</v>
      </c>
      <c r="C21" s="15">
        <v>0</v>
      </c>
      <c r="D21" s="12">
        <f t="shared" si="4"/>
        <v>0</v>
      </c>
      <c r="E21" s="16">
        <f t="shared" si="0"/>
        <v>0</v>
      </c>
      <c r="F21" s="16" t="str">
        <f t="shared" si="1"/>
        <v/>
      </c>
      <c r="G21" s="17">
        <v>0.5</v>
      </c>
      <c r="H21" s="22">
        <f t="shared" si="5"/>
        <v>0</v>
      </c>
      <c r="I21" s="23">
        <f t="shared" si="3"/>
        <v>-0.5</v>
      </c>
    </row>
    <row r="22" spans="1:9" ht="45.75" customHeight="1">
      <c r="A22" s="7" t="s">
        <v>57</v>
      </c>
      <c r="B22" s="15">
        <v>25</v>
      </c>
      <c r="C22" s="15">
        <v>3.7</v>
      </c>
      <c r="D22" s="12">
        <f t="shared" si="4"/>
        <v>-21.3</v>
      </c>
      <c r="E22" s="16">
        <f t="shared" si="0"/>
        <v>2.2163386086185621E-2</v>
      </c>
      <c r="F22" s="16">
        <f t="shared" si="1"/>
        <v>14.800000000000002</v>
      </c>
      <c r="G22" s="17">
        <v>0</v>
      </c>
      <c r="H22" s="22"/>
      <c r="I22" s="23">
        <f t="shared" si="3"/>
        <v>3.7</v>
      </c>
    </row>
    <row r="23" spans="1:9" ht="42.75">
      <c r="A23" s="7" t="s">
        <v>20</v>
      </c>
      <c r="B23" s="15">
        <v>0</v>
      </c>
      <c r="C23" s="15">
        <v>4.2</v>
      </c>
      <c r="D23" s="12">
        <f t="shared" si="4"/>
        <v>4.2</v>
      </c>
      <c r="E23" s="16">
        <f t="shared" si="0"/>
        <v>2.5158438259994489E-2</v>
      </c>
      <c r="F23" s="16" t="str">
        <f t="shared" si="1"/>
        <v/>
      </c>
      <c r="G23" s="17">
        <v>0</v>
      </c>
      <c r="H23" s="22"/>
      <c r="I23" s="23">
        <f t="shared" si="3"/>
        <v>4.2</v>
      </c>
    </row>
    <row r="24" spans="1:9" ht="28.5">
      <c r="A24" s="7" t="s">
        <v>21</v>
      </c>
      <c r="B24" s="15">
        <v>520</v>
      </c>
      <c r="C24" s="15">
        <v>743.8</v>
      </c>
      <c r="D24" s="12">
        <f t="shared" si="4"/>
        <v>223.79999999999995</v>
      </c>
      <c r="E24" s="16">
        <f t="shared" si="0"/>
        <v>4.4554396137580712</v>
      </c>
      <c r="F24" s="16">
        <f t="shared" si="1"/>
        <v>143.03846153846155</v>
      </c>
      <c r="G24" s="17">
        <v>362.7</v>
      </c>
      <c r="H24" s="22">
        <f t="shared" ref="H23:H33" si="6">C24/G24*100</f>
        <v>205.07306313757928</v>
      </c>
      <c r="I24" s="23">
        <f t="shared" si="3"/>
        <v>381.09999999999997</v>
      </c>
    </row>
    <row r="25" spans="1:9" ht="28.5">
      <c r="A25" s="7" t="s">
        <v>22</v>
      </c>
      <c r="B25" s="15">
        <v>317.3</v>
      </c>
      <c r="C25" s="15">
        <v>1076.4000000000001</v>
      </c>
      <c r="D25" s="12">
        <f t="shared" si="4"/>
        <v>759.10000000000014</v>
      </c>
      <c r="E25" s="16">
        <f t="shared" si="0"/>
        <v>6.447748319775731</v>
      </c>
      <c r="F25" s="16">
        <f t="shared" si="1"/>
        <v>339.23731484399622</v>
      </c>
      <c r="G25" s="17">
        <v>217.1</v>
      </c>
      <c r="H25" s="22">
        <f t="shared" si="6"/>
        <v>495.80838323353299</v>
      </c>
      <c r="I25" s="23">
        <f t="shared" si="3"/>
        <v>859.30000000000007</v>
      </c>
    </row>
    <row r="26" spans="1:9" ht="31.5" customHeight="1">
      <c r="A26" s="7" t="s">
        <v>23</v>
      </c>
      <c r="B26" s="15">
        <v>8976.5</v>
      </c>
      <c r="C26" s="15">
        <v>254.9</v>
      </c>
      <c r="D26" s="12">
        <f t="shared" si="4"/>
        <v>-8721.6</v>
      </c>
      <c r="E26" s="16">
        <f t="shared" si="0"/>
        <v>1.5268775982077607</v>
      </c>
      <c r="F26" s="16">
        <f t="shared" si="1"/>
        <v>2.839636829499248</v>
      </c>
      <c r="G26" s="17">
        <v>441.5</v>
      </c>
      <c r="H26" s="22">
        <f t="shared" si="6"/>
        <v>57.734994337485844</v>
      </c>
      <c r="I26" s="23">
        <f t="shared" si="3"/>
        <v>-186.6</v>
      </c>
    </row>
    <row r="27" spans="1:9" ht="19.5" customHeight="1">
      <c r="A27" s="7" t="s">
        <v>24</v>
      </c>
      <c r="B27" s="15">
        <v>250</v>
      </c>
      <c r="C27" s="15">
        <v>182.4</v>
      </c>
      <c r="D27" s="12">
        <f t="shared" si="4"/>
        <v>-67.599999999999994</v>
      </c>
      <c r="E27" s="16">
        <f t="shared" si="0"/>
        <v>1.092595033005475</v>
      </c>
      <c r="F27" s="16">
        <f t="shared" si="1"/>
        <v>72.960000000000008</v>
      </c>
      <c r="G27" s="17">
        <v>125.6</v>
      </c>
      <c r="H27" s="22">
        <f t="shared" si="6"/>
        <v>145.22292993630575</v>
      </c>
      <c r="I27" s="23">
        <f t="shared" si="3"/>
        <v>56.800000000000011</v>
      </c>
    </row>
    <row r="28" spans="1:9" ht="20.25" customHeight="1">
      <c r="A28" s="7" t="s">
        <v>25</v>
      </c>
      <c r="B28" s="15">
        <v>0</v>
      </c>
      <c r="C28" s="15">
        <v>0</v>
      </c>
      <c r="D28" s="12">
        <f t="shared" si="4"/>
        <v>0</v>
      </c>
      <c r="E28" s="16">
        <f t="shared" si="0"/>
        <v>0</v>
      </c>
      <c r="F28" s="16" t="str">
        <f t="shared" si="1"/>
        <v/>
      </c>
      <c r="G28" s="17">
        <v>32.1</v>
      </c>
      <c r="H28" s="22">
        <f t="shared" si="6"/>
        <v>0</v>
      </c>
      <c r="I28" s="23">
        <f t="shared" si="3"/>
        <v>-32.1</v>
      </c>
    </row>
    <row r="29" spans="1:9" ht="42" customHeight="1">
      <c r="A29" s="6" t="s">
        <v>26</v>
      </c>
      <c r="B29" s="11">
        <f>B7+B16</f>
        <v>29726.5</v>
      </c>
      <c r="C29" s="11">
        <f>C7+C16</f>
        <v>16694.2</v>
      </c>
      <c r="D29" s="12">
        <f t="shared" si="4"/>
        <v>-13032.3</v>
      </c>
      <c r="E29" s="13">
        <f t="shared" si="0"/>
        <v>100</v>
      </c>
      <c r="F29" s="13">
        <f t="shared" si="1"/>
        <v>56.159319126032322</v>
      </c>
      <c r="G29" s="14">
        <f>G7+G16</f>
        <v>15565.2</v>
      </c>
      <c r="H29" s="24">
        <f t="shared" si="6"/>
        <v>107.25336005962018</v>
      </c>
      <c r="I29" s="23">
        <f t="shared" si="3"/>
        <v>1129</v>
      </c>
    </row>
    <row r="30" spans="1:9" ht="19.5" customHeight="1">
      <c r="A30" s="6" t="s">
        <v>27</v>
      </c>
      <c r="B30" s="11">
        <f>SUM(B31:B39)</f>
        <v>163067</v>
      </c>
      <c r="C30" s="11">
        <f>SUM(C31:C39)</f>
        <v>133902.79999999999</v>
      </c>
      <c r="D30" s="12">
        <f t="shared" si="4"/>
        <v>-29164.200000000012</v>
      </c>
      <c r="E30" s="13"/>
      <c r="F30" s="13">
        <f t="shared" si="1"/>
        <v>82.115204179876983</v>
      </c>
      <c r="G30" s="14">
        <f>SUM(G31:G39)</f>
        <v>131026.90000000001</v>
      </c>
      <c r="H30" s="22">
        <f t="shared" si="6"/>
        <v>102.19489280445464</v>
      </c>
      <c r="I30" s="23">
        <f t="shared" si="3"/>
        <v>2875.8999999999796</v>
      </c>
    </row>
    <row r="31" spans="1:9" ht="28.5">
      <c r="A31" s="7" t="s">
        <v>28</v>
      </c>
      <c r="B31" s="15">
        <v>9108.6</v>
      </c>
      <c r="C31" s="15">
        <v>7591</v>
      </c>
      <c r="D31" s="12">
        <f t="shared" si="4"/>
        <v>-1517.6000000000004</v>
      </c>
      <c r="E31" s="16"/>
      <c r="F31" s="16">
        <f t="shared" si="1"/>
        <v>83.338822651120921</v>
      </c>
      <c r="G31" s="17">
        <v>6930</v>
      </c>
      <c r="H31" s="22">
        <f t="shared" si="6"/>
        <v>109.53823953823954</v>
      </c>
      <c r="I31" s="23">
        <f t="shared" si="3"/>
        <v>661</v>
      </c>
    </row>
    <row r="32" spans="1:9" ht="42.75">
      <c r="A32" s="7" t="s">
        <v>29</v>
      </c>
      <c r="B32" s="15">
        <v>27540.799999999999</v>
      </c>
      <c r="C32" s="15">
        <v>24784.9</v>
      </c>
      <c r="D32" s="12">
        <f t="shared" si="4"/>
        <v>-2755.8999999999978</v>
      </c>
      <c r="E32" s="16"/>
      <c r="F32" s="16">
        <f t="shared" si="1"/>
        <v>89.993391622610829</v>
      </c>
      <c r="G32" s="17">
        <v>25119.1</v>
      </c>
      <c r="H32" s="22">
        <f t="shared" si="6"/>
        <v>98.669538319446175</v>
      </c>
      <c r="I32" s="23">
        <f t="shared" si="3"/>
        <v>-334.19999999999709</v>
      </c>
    </row>
    <row r="33" spans="1:9">
      <c r="A33" s="7" t="s">
        <v>58</v>
      </c>
      <c r="B33" s="15">
        <v>4247.5</v>
      </c>
      <c r="C33" s="15">
        <v>3181.2</v>
      </c>
      <c r="D33" s="12">
        <f t="shared" si="4"/>
        <v>-1066.3000000000002</v>
      </c>
      <c r="E33" s="16"/>
      <c r="F33" s="16">
        <f t="shared" si="1"/>
        <v>74.895821071218364</v>
      </c>
      <c r="G33" s="17">
        <v>0</v>
      </c>
      <c r="H33" s="22"/>
      <c r="I33" s="23">
        <f t="shared" si="3"/>
        <v>3181.2</v>
      </c>
    </row>
    <row r="34" spans="1:9" ht="18" customHeight="1">
      <c r="A34" s="7" t="s">
        <v>52</v>
      </c>
      <c r="B34" s="15">
        <v>48079.3</v>
      </c>
      <c r="C34" s="15">
        <v>38126.699999999997</v>
      </c>
      <c r="D34" s="12">
        <f t="shared" si="4"/>
        <v>-9952.6000000000058</v>
      </c>
      <c r="E34" s="16"/>
      <c r="F34" s="16">
        <f t="shared" si="1"/>
        <v>79.299615427013279</v>
      </c>
      <c r="G34" s="17">
        <v>57073.9</v>
      </c>
      <c r="H34" s="22">
        <f>C34/G34*100</f>
        <v>66.802338722253069</v>
      </c>
      <c r="I34" s="23">
        <f t="shared" si="3"/>
        <v>-18947.200000000004</v>
      </c>
    </row>
    <row r="35" spans="1:9" ht="19.5" customHeight="1">
      <c r="A35" s="7" t="s">
        <v>53</v>
      </c>
      <c r="B35" s="15">
        <v>73908.399999999994</v>
      </c>
      <c r="C35" s="15">
        <v>60807.7</v>
      </c>
      <c r="D35" s="12">
        <f t="shared" si="4"/>
        <v>-13100.699999999997</v>
      </c>
      <c r="E35" s="16"/>
      <c r="F35" s="16">
        <f t="shared" si="1"/>
        <v>82.274409945283622</v>
      </c>
      <c r="G35" s="17">
        <v>52914.6</v>
      </c>
      <c r="H35" s="22">
        <f>C35/G35*100</f>
        <v>114.9166770607734</v>
      </c>
      <c r="I35" s="23">
        <f t="shared" si="3"/>
        <v>7893.0999999999985</v>
      </c>
    </row>
    <row r="36" spans="1:9" ht="18" customHeight="1">
      <c r="A36" s="8" t="s">
        <v>3</v>
      </c>
      <c r="B36" s="15">
        <v>182.4</v>
      </c>
      <c r="C36" s="15">
        <v>182.4</v>
      </c>
      <c r="D36" s="12">
        <f t="shared" si="4"/>
        <v>0</v>
      </c>
      <c r="E36" s="16"/>
      <c r="F36" s="16">
        <f t="shared" si="1"/>
        <v>100</v>
      </c>
      <c r="G36" s="17">
        <v>100</v>
      </c>
      <c r="H36" s="22">
        <f>C36/G36*100</f>
        <v>182.4</v>
      </c>
      <c r="I36" s="23">
        <f t="shared" si="3"/>
        <v>82.4</v>
      </c>
    </row>
    <row r="37" spans="1:9" ht="18" customHeight="1">
      <c r="A37" s="7" t="s">
        <v>30</v>
      </c>
      <c r="B37" s="15">
        <v>0</v>
      </c>
      <c r="C37" s="15">
        <v>0</v>
      </c>
      <c r="D37" s="12">
        <f t="shared" si="4"/>
        <v>0</v>
      </c>
      <c r="E37" s="16"/>
      <c r="F37" s="16" t="str">
        <f t="shared" si="1"/>
        <v/>
      </c>
      <c r="G37" s="17">
        <v>0</v>
      </c>
      <c r="H37" s="22"/>
      <c r="I37" s="23">
        <f t="shared" si="3"/>
        <v>0</v>
      </c>
    </row>
    <row r="38" spans="1:9" ht="33.75" customHeight="1">
      <c r="A38" s="7" t="s">
        <v>31</v>
      </c>
      <c r="B38" s="15">
        <v>0</v>
      </c>
      <c r="C38" s="15">
        <v>0</v>
      </c>
      <c r="D38" s="12">
        <f t="shared" si="4"/>
        <v>0</v>
      </c>
      <c r="E38" s="16"/>
      <c r="F38" s="16" t="str">
        <f t="shared" si="1"/>
        <v/>
      </c>
      <c r="G38" s="17">
        <v>0</v>
      </c>
      <c r="H38" s="22"/>
      <c r="I38" s="23">
        <f t="shared" si="3"/>
        <v>0</v>
      </c>
    </row>
    <row r="39" spans="1:9" ht="28.5">
      <c r="A39" s="7" t="s">
        <v>32</v>
      </c>
      <c r="B39" s="15">
        <v>0</v>
      </c>
      <c r="C39" s="15">
        <v>-771.1</v>
      </c>
      <c r="D39" s="12">
        <f t="shared" si="4"/>
        <v>-771.1</v>
      </c>
      <c r="E39" s="16"/>
      <c r="F39" s="16" t="str">
        <f t="shared" si="1"/>
        <v/>
      </c>
      <c r="G39" s="17">
        <v>-11110.7</v>
      </c>
      <c r="H39" s="22">
        <f>C39/G39*100</f>
        <v>6.940156785801074</v>
      </c>
      <c r="I39" s="23">
        <f t="shared" ref="I39:I55" si="7">C39-G39</f>
        <v>10339.6</v>
      </c>
    </row>
    <row r="40" spans="1:9" ht="24.75" customHeight="1">
      <c r="A40" s="6" t="s">
        <v>33</v>
      </c>
      <c r="B40" s="11">
        <f>B29+B30</f>
        <v>192793.5</v>
      </c>
      <c r="C40" s="11">
        <f>C29+C30</f>
        <v>150597</v>
      </c>
      <c r="D40" s="12">
        <f t="shared" si="4"/>
        <v>-42196.5</v>
      </c>
      <c r="E40" s="13"/>
      <c r="F40" s="13">
        <f t="shared" ref="F40:F55" si="8">IFERROR(C40/B40*100,"")</f>
        <v>78.113110659851088</v>
      </c>
      <c r="G40" s="14">
        <f>G29+G30</f>
        <v>146592.1</v>
      </c>
      <c r="H40" s="22">
        <f>C40/G40*100</f>
        <v>102.73200261132762</v>
      </c>
      <c r="I40" s="23">
        <f t="shared" si="7"/>
        <v>4004.8999999999942</v>
      </c>
    </row>
    <row r="41" spans="1:9" ht="21.75" customHeight="1">
      <c r="A41" s="5" t="s">
        <v>1</v>
      </c>
      <c r="B41" s="11"/>
      <c r="C41" s="11"/>
      <c r="D41" s="12"/>
      <c r="E41" s="13"/>
      <c r="F41" s="13" t="str">
        <f t="shared" si="8"/>
        <v/>
      </c>
      <c r="G41" s="14"/>
      <c r="H41" s="22"/>
      <c r="I41" s="23">
        <f t="shared" si="7"/>
        <v>0</v>
      </c>
    </row>
    <row r="42" spans="1:9">
      <c r="A42" s="7" t="s">
        <v>34</v>
      </c>
      <c r="B42" s="15">
        <v>30295.599999999999</v>
      </c>
      <c r="C42" s="15">
        <v>21896.6</v>
      </c>
      <c r="D42" s="12">
        <f t="shared" si="4"/>
        <v>-8399</v>
      </c>
      <c r="E42" s="16"/>
      <c r="F42" s="16">
        <f t="shared" si="8"/>
        <v>72.276502198339031</v>
      </c>
      <c r="G42" s="17">
        <v>21463.8</v>
      </c>
      <c r="H42" s="22">
        <f>C42/G42*100</f>
        <v>102.01641834157978</v>
      </c>
      <c r="I42" s="23">
        <f t="shared" si="7"/>
        <v>432.79999999999927</v>
      </c>
    </row>
    <row r="43" spans="1:9">
      <c r="A43" s="7" t="s">
        <v>35</v>
      </c>
      <c r="B43" s="15">
        <v>783.8</v>
      </c>
      <c r="C43" s="15">
        <v>783.8</v>
      </c>
      <c r="D43" s="12">
        <f t="shared" si="4"/>
        <v>0</v>
      </c>
      <c r="E43" s="16"/>
      <c r="F43" s="16">
        <f t="shared" si="8"/>
        <v>100</v>
      </c>
      <c r="G43" s="17">
        <v>527</v>
      </c>
      <c r="H43" s="22">
        <f>C43/G43*100</f>
        <v>148.72865275142314</v>
      </c>
      <c r="I43" s="23">
        <f t="shared" si="7"/>
        <v>256.79999999999995</v>
      </c>
    </row>
    <row r="44" spans="1:9" ht="28.5">
      <c r="A44" s="7" t="s">
        <v>36</v>
      </c>
      <c r="B44" s="15">
        <v>1943.1</v>
      </c>
      <c r="C44" s="15">
        <v>1452.3</v>
      </c>
      <c r="D44" s="12">
        <f t="shared" si="4"/>
        <v>-490.79999999999995</v>
      </c>
      <c r="E44" s="16"/>
      <c r="F44" s="16">
        <f t="shared" si="8"/>
        <v>74.741392620040145</v>
      </c>
      <c r="G44" s="17">
        <v>675.2</v>
      </c>
      <c r="H44" s="22">
        <f>C44/G44*100</f>
        <v>215.09182464454972</v>
      </c>
      <c r="I44" s="23">
        <f t="shared" si="7"/>
        <v>777.09999999999991</v>
      </c>
    </row>
    <row r="45" spans="1:9" ht="17.25" customHeight="1">
      <c r="A45" s="8" t="s">
        <v>37</v>
      </c>
      <c r="B45" s="15">
        <v>31444</v>
      </c>
      <c r="C45" s="15">
        <v>26803.3</v>
      </c>
      <c r="D45" s="12">
        <f t="shared" si="4"/>
        <v>-4640.7000000000007</v>
      </c>
      <c r="E45" s="16"/>
      <c r="F45" s="16">
        <f t="shared" si="8"/>
        <v>85.24138150362549</v>
      </c>
      <c r="G45" s="17">
        <v>14521.2</v>
      </c>
      <c r="H45" s="22">
        <f>C45/G45*100</f>
        <v>184.58047544280086</v>
      </c>
      <c r="I45" s="23">
        <f t="shared" si="7"/>
        <v>12282.099999999999</v>
      </c>
    </row>
    <row r="46" spans="1:9">
      <c r="A46" s="8" t="s">
        <v>38</v>
      </c>
      <c r="B46" s="15">
        <v>5005.8</v>
      </c>
      <c r="C46" s="15">
        <v>3974.7</v>
      </c>
      <c r="D46" s="12">
        <f t="shared" si="4"/>
        <v>-1031.1000000000004</v>
      </c>
      <c r="E46" s="16"/>
      <c r="F46" s="16">
        <f t="shared" si="8"/>
        <v>79.401893803188301</v>
      </c>
      <c r="G46" s="17">
        <v>62736.9</v>
      </c>
      <c r="H46" s="22">
        <f>C46/G46*100</f>
        <v>6.3355058984425439</v>
      </c>
      <c r="I46" s="23">
        <f t="shared" si="7"/>
        <v>-58762.200000000004</v>
      </c>
    </row>
    <row r="47" spans="1:9" ht="16.5" customHeight="1">
      <c r="A47" s="8" t="s">
        <v>39</v>
      </c>
      <c r="B47" s="15">
        <v>40</v>
      </c>
      <c r="C47" s="15">
        <v>0</v>
      </c>
      <c r="D47" s="12">
        <f t="shared" si="4"/>
        <v>-40</v>
      </c>
      <c r="E47" s="16"/>
      <c r="F47" s="16">
        <f t="shared" si="8"/>
        <v>0</v>
      </c>
      <c r="G47" s="17">
        <v>0</v>
      </c>
      <c r="H47" s="22"/>
      <c r="I47" s="23">
        <f t="shared" si="7"/>
        <v>0</v>
      </c>
    </row>
    <row r="48" spans="1:9" ht="18.75" customHeight="1">
      <c r="A48" s="8" t="s">
        <v>40</v>
      </c>
      <c r="B48" s="15">
        <v>83955.8</v>
      </c>
      <c r="C48" s="15">
        <v>68154</v>
      </c>
      <c r="D48" s="12">
        <f t="shared" si="4"/>
        <v>-15801.800000000003</v>
      </c>
      <c r="E48" s="16"/>
      <c r="F48" s="16">
        <f t="shared" si="8"/>
        <v>81.178429602243085</v>
      </c>
      <c r="G48" s="17">
        <v>58698.2</v>
      </c>
      <c r="H48" s="22">
        <f>C48/G48*100</f>
        <v>116.1091822236457</v>
      </c>
      <c r="I48" s="23">
        <f t="shared" si="7"/>
        <v>9455.8000000000029</v>
      </c>
    </row>
    <row r="49" spans="1:9" ht="17.25" customHeight="1">
      <c r="A49" s="7" t="s">
        <v>41</v>
      </c>
      <c r="B49" s="15">
        <v>20407.8</v>
      </c>
      <c r="C49" s="15">
        <v>14385.9</v>
      </c>
      <c r="D49" s="12">
        <f t="shared" si="4"/>
        <v>-6021.9</v>
      </c>
      <c r="E49" s="16"/>
      <c r="F49" s="16">
        <f t="shared" si="8"/>
        <v>70.492164760532745</v>
      </c>
      <c r="G49" s="17">
        <v>9443.1</v>
      </c>
      <c r="H49" s="22">
        <f>C49/G49*100</f>
        <v>152.34298058900148</v>
      </c>
      <c r="I49" s="23">
        <f t="shared" si="7"/>
        <v>4942.7999999999993</v>
      </c>
    </row>
    <row r="50" spans="1:9">
      <c r="A50" s="8" t="s">
        <v>42</v>
      </c>
      <c r="B50" s="15">
        <v>8011.8</v>
      </c>
      <c r="C50" s="15">
        <v>5418.2</v>
      </c>
      <c r="D50" s="12">
        <f t="shared" si="4"/>
        <v>-2593.6000000000004</v>
      </c>
      <c r="E50" s="16"/>
      <c r="F50" s="16">
        <f t="shared" si="8"/>
        <v>67.627749070121567</v>
      </c>
      <c r="G50" s="17">
        <v>8883</v>
      </c>
      <c r="H50" s="22">
        <f>C50/G50*100</f>
        <v>60.995159293031634</v>
      </c>
      <c r="I50" s="23">
        <f t="shared" si="7"/>
        <v>-3464.8</v>
      </c>
    </row>
    <row r="51" spans="1:9">
      <c r="A51" s="8" t="s">
        <v>43</v>
      </c>
      <c r="B51" s="15">
        <v>100</v>
      </c>
      <c r="C51" s="15">
        <v>64.3</v>
      </c>
      <c r="D51" s="12">
        <f t="shared" si="4"/>
        <v>-35.700000000000003</v>
      </c>
      <c r="E51" s="16"/>
      <c r="F51" s="16">
        <f t="shared" si="8"/>
        <v>64.3</v>
      </c>
      <c r="G51" s="17">
        <v>50.6</v>
      </c>
      <c r="H51" s="22">
        <f>C51/G51*100</f>
        <v>127.07509881422925</v>
      </c>
      <c r="I51" s="23">
        <f t="shared" si="7"/>
        <v>13.699999999999996</v>
      </c>
    </row>
    <row r="52" spans="1:9" ht="17.25" customHeight="1">
      <c r="A52" s="8" t="s">
        <v>44</v>
      </c>
      <c r="B52" s="15">
        <v>0</v>
      </c>
      <c r="C52" s="15">
        <v>0</v>
      </c>
      <c r="D52" s="12">
        <f t="shared" si="4"/>
        <v>0</v>
      </c>
      <c r="E52" s="16"/>
      <c r="F52" s="16" t="str">
        <f t="shared" si="8"/>
        <v/>
      </c>
      <c r="G52" s="17">
        <v>0</v>
      </c>
      <c r="H52" s="22"/>
      <c r="I52" s="23">
        <f t="shared" si="7"/>
        <v>0</v>
      </c>
    </row>
    <row r="53" spans="1:9" ht="34.5" customHeight="1">
      <c r="A53" s="8" t="s">
        <v>45</v>
      </c>
      <c r="B53" s="15">
        <v>0</v>
      </c>
      <c r="C53" s="15">
        <v>0</v>
      </c>
      <c r="D53" s="12">
        <f t="shared" si="4"/>
        <v>0</v>
      </c>
      <c r="E53" s="16"/>
      <c r="F53" s="16" t="str">
        <f t="shared" si="8"/>
        <v/>
      </c>
      <c r="G53" s="17">
        <v>0</v>
      </c>
      <c r="H53" s="22"/>
      <c r="I53" s="23">
        <f t="shared" si="7"/>
        <v>0</v>
      </c>
    </row>
    <row r="54" spans="1:9" ht="18" customHeight="1">
      <c r="A54" s="8" t="s">
        <v>46</v>
      </c>
      <c r="B54" s="15">
        <v>10681.9</v>
      </c>
      <c r="C54" s="15">
        <v>8221.4</v>
      </c>
      <c r="D54" s="12">
        <f t="shared" si="4"/>
        <v>-2460.5</v>
      </c>
      <c r="E54" s="16"/>
      <c r="F54" s="16">
        <f t="shared" si="8"/>
        <v>76.965708347765855</v>
      </c>
      <c r="G54" s="17">
        <v>6981.4</v>
      </c>
      <c r="H54" s="22">
        <f>C54/G54*100</f>
        <v>117.76148050534276</v>
      </c>
      <c r="I54" s="23">
        <f t="shared" si="7"/>
        <v>1240</v>
      </c>
    </row>
    <row r="55" spans="1:9" ht="21.75" customHeight="1">
      <c r="A55" s="6" t="s">
        <v>47</v>
      </c>
      <c r="B55" s="11">
        <f>SUM(B42:B54)</f>
        <v>192669.59999999998</v>
      </c>
      <c r="C55" s="11">
        <f>SUM(C42:C54)</f>
        <v>151154.5</v>
      </c>
      <c r="D55" s="12">
        <f t="shared" si="4"/>
        <v>-41515.099999999977</v>
      </c>
      <c r="E55" s="13"/>
      <c r="F55" s="13">
        <f t="shared" si="8"/>
        <v>78.452698298019001</v>
      </c>
      <c r="G55" s="14">
        <f>SUM(G42:G54)</f>
        <v>183980.4</v>
      </c>
      <c r="H55" s="22">
        <f>C55/G55*100</f>
        <v>82.157936388876209</v>
      </c>
      <c r="I55" s="23">
        <f t="shared" si="7"/>
        <v>-32825.899999999994</v>
      </c>
    </row>
    <row r="56" spans="1:9" ht="24.75" customHeight="1" thickBot="1">
      <c r="A56" s="10" t="s">
        <v>48</v>
      </c>
      <c r="B56" s="18">
        <v>0</v>
      </c>
      <c r="C56" s="18">
        <f>C40-C55</f>
        <v>-557.5</v>
      </c>
      <c r="D56" s="19"/>
      <c r="E56" s="20" t="s">
        <v>49</v>
      </c>
      <c r="F56" s="20" t="s">
        <v>49</v>
      </c>
      <c r="G56" s="21">
        <f>G40-G55</f>
        <v>-37388.299999999988</v>
      </c>
      <c r="H56" s="22"/>
      <c r="I56" s="23"/>
    </row>
  </sheetData>
  <mergeCells count="11">
    <mergeCell ref="A1:F1"/>
    <mergeCell ref="E3:F3"/>
    <mergeCell ref="D4:D5"/>
    <mergeCell ref="A4:A5"/>
    <mergeCell ref="B4:B5"/>
    <mergeCell ref="C4:C5"/>
    <mergeCell ref="G4:G5"/>
    <mergeCell ref="H4:H5"/>
    <mergeCell ref="I4:I5"/>
    <mergeCell ref="E4:E5"/>
    <mergeCell ref="F4:F5"/>
  </mergeCells>
  <pageMargins left="0.44" right="0.19685039370078741" top="0.43307086614173229" bottom="0.23622047244094491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РАЙФО</dc:creator>
  <cp:lastModifiedBy>shumraifo03</cp:lastModifiedBy>
  <cp:revision>1</cp:revision>
  <cp:lastPrinted>2018-11-16T13:58:09Z</cp:lastPrinted>
  <dcterms:created xsi:type="dcterms:W3CDTF">2001-12-07T07:47:07Z</dcterms:created>
  <dcterms:modified xsi:type="dcterms:W3CDTF">2018-11-19T13:24:04Z</dcterms:modified>
</cp:coreProperties>
</file>