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<sst xmlns="http://schemas.openxmlformats.org/spreadsheetml/2006/main" count="179" uniqueCount="60">
  <si>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</si>
  <si>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</si>
  <si>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</si>
  <si>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</si>
  <si>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</si>
  <si>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</si>
  <si>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</si>
  <si>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</si>
  <si>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</si>
  <si>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</si>
  <si>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</si>
  <si>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</si>
  <si>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</si>
  <si>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</si>
  <si>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</si>
  <si>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</si>
  <si>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</si>
  <si>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</si>
  <si>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</si>
  <si>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</si>
  <si>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</si>
  <si>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</si>
  <si>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</si>
  <si>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</si>
  <si>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</si>
  <si>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</si>
  <si>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</si>
  <si>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</si>
  <si>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</si>
  <si>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</si>
  <si>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</si>
  <si>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</si>
  <si>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</si>
  <si>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</si>
  <si>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</si>
  <si>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</si>
  <si>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</si>
  <si>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</si>
  <si>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</si>
  <si>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</si>
  <si>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</si>
  <si>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</si>
  <si>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</si>
  <si>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</si>
  <si>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</si>
  <si>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</si>
  <si>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</si>
  <si>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</si>
  <si>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</si>
  <si>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</si>
  <si>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</si>
  <si>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</si>
  <si>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</si>
  <si>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</si>
  <si>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</si>
  <si>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</si>
  <si>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</si>
  <si>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2018 год </t>
  </si>
  <si>
    <t>об исполнении бюджетов сельских поселений Шумерлинского района на 01.12.2018г.</t>
  </si>
  <si>
    <t>Факт на 01.12.2018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</si>
</sst>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164" fontId="5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right" vertical="center"/>
    </xf>
    <xf numFmtId="4" fontId="9" fillId="33" borderId="12" xfId="0" applyNumberFormat="1" applyFont="1" applyFill="1" applyBorder="1" applyAlignment="1">
      <alignment horizontal="right" vertical="center"/>
    </xf>
    <xf numFmtId="4" fontId="9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5"/>
  <sheetViews>
    <sheetView tabSelected="1" view="pageBreakPreview" zoomScaleSheetLayoutView="100" zoomScalePageLayoutView="75" workbookViewId="0" topLeftCell="A8">
      <pane xSplit="2" ySplit="6" topLeftCell="CM18" activePane="bottomRight" state="frozen"/>
      <selection pane="topLeft" activeCell="A8" sqref="A8"/>
      <selection pane="topRight" activeCell="C8" sqref="C8"/>
      <selection pane="bottomLeft" activeCell="A14" sqref="A14"/>
      <selection pane="bottomRight" activeCell="A39" sqref="A39:IV39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2.125" style="1" customWidth="1"/>
    <col min="4" max="4" width="13.125" style="1" customWidth="1"/>
    <col min="5" max="5" width="11.25390625" style="1" customWidth="1"/>
    <col min="6" max="6" width="11.125" style="1" customWidth="1"/>
    <col min="7" max="7" width="12.25390625" style="1" customWidth="1"/>
    <col min="8" max="8" width="11.25390625" style="1" customWidth="1"/>
    <col min="9" max="9" width="10.75390625" style="1" customWidth="1"/>
    <col min="10" max="11" width="11.625" style="1" customWidth="1"/>
    <col min="12" max="12" width="12.25390625" style="1" customWidth="1"/>
    <col min="13" max="13" width="11.00390625" style="1" customWidth="1"/>
    <col min="14" max="14" width="12.25390625" style="1" customWidth="1"/>
    <col min="15" max="15" width="10.875" style="1" customWidth="1"/>
    <col min="16" max="16" width="12.25390625" style="1" customWidth="1"/>
    <col min="17" max="17" width="9.875" style="1" customWidth="1"/>
    <col min="18" max="18" width="11.125" style="1" customWidth="1"/>
    <col min="19" max="19" width="10.875" style="1" customWidth="1"/>
    <col min="20" max="20" width="12.00390625" style="1" customWidth="1"/>
    <col min="21" max="21" width="10.25390625" style="1" customWidth="1"/>
    <col min="22" max="22" width="12.125" style="1" customWidth="1"/>
    <col min="23" max="23" width="11.375" style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9.25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1.25390625" style="1" customWidth="1"/>
    <col min="38" max="38" width="13.00390625" style="1" customWidth="1"/>
    <col min="39" max="39" width="11.125" style="1" customWidth="1"/>
    <col min="40" max="40" width="11.0039062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625" style="1" customWidth="1"/>
    <col min="49" max="51" width="11.25390625" style="1" customWidth="1"/>
    <col min="52" max="52" width="11.00390625" style="1" customWidth="1"/>
    <col min="53" max="53" width="11.25390625" style="1" customWidth="1"/>
    <col min="54" max="54" width="11.375" style="1" customWidth="1"/>
    <col min="55" max="58" width="12.00390625" style="1" customWidth="1"/>
    <col min="59" max="59" width="11.875" style="1" customWidth="1"/>
    <col min="60" max="60" width="11.125" style="1" customWidth="1"/>
    <col min="61" max="61" width="10.75390625" style="1" customWidth="1"/>
    <col min="62" max="62" width="12.00390625" style="1" customWidth="1"/>
    <col min="63" max="63" width="11.75390625" style="1" customWidth="1"/>
    <col min="64" max="64" width="12.00390625" style="1" customWidth="1"/>
    <col min="65" max="65" width="10.75390625" style="1" customWidth="1"/>
    <col min="66" max="66" width="12.125" style="1" customWidth="1"/>
    <col min="67" max="68" width="11.375" style="1" customWidth="1"/>
    <col min="69" max="69" width="11.125" style="1" customWidth="1"/>
    <col min="70" max="70" width="10.25390625" style="1" customWidth="1"/>
    <col min="71" max="71" width="11.625" style="1" customWidth="1"/>
    <col min="72" max="72" width="11.125" style="1" customWidth="1"/>
    <col min="73" max="73" width="11.75390625" style="1" customWidth="1"/>
    <col min="74" max="74" width="12.00390625" style="1" customWidth="1"/>
    <col min="75" max="75" width="11.375" style="1" customWidth="1"/>
    <col min="76" max="76" width="10.25390625" style="1" customWidth="1"/>
    <col min="77" max="77" width="11.75390625" style="1" customWidth="1"/>
    <col min="78" max="78" width="11.25390625" style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0.875" style="1" customWidth="1"/>
    <col min="88" max="88" width="10.00390625" style="1" customWidth="1"/>
    <col min="89" max="89" width="11.75390625" style="1" customWidth="1"/>
    <col min="90" max="91" width="11.25390625" style="1" customWidth="1"/>
    <col min="92" max="92" width="11.75390625" style="1" customWidth="1"/>
    <col min="93" max="93" width="11.25390625" style="1" customWidth="1"/>
    <col min="94" max="94" width="11.625" style="1" customWidth="1"/>
    <col min="95" max="95" width="11.375" style="1" customWidth="1"/>
    <col min="96" max="96" width="11.625" style="1" customWidth="1"/>
    <col min="97" max="97" width="11.375" style="1" customWidth="1"/>
    <col min="98" max="98" width="11.00390625" style="1" customWidth="1"/>
    <col min="99" max="100" width="12.00390625" style="1" customWidth="1"/>
    <col min="101" max="101" width="11.25390625" style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10" width="11.125" style="1" customWidth="1"/>
    <col min="111" max="16384" width="9.125" style="1" customWidth="1"/>
  </cols>
  <sheetData>
    <row r="1" spans="21:23" ht="12.75">
      <c r="U1" s="107"/>
      <c r="V1" s="107"/>
      <c r="W1" s="107"/>
    </row>
    <row r="2" spans="21:23" ht="26.25" customHeight="1">
      <c r="U2" s="107"/>
      <c r="V2" s="107"/>
      <c r="W2" s="107"/>
    </row>
    <row r="3" spans="3:18" ht="15"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3:23" ht="15.75">
      <c r="C4" s="93" t="s">
        <v>58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0" t="s">
        <v>37</v>
      </c>
      <c r="H5" s="110"/>
      <c r="I5" s="110"/>
      <c r="J5" s="110"/>
      <c r="K5" s="110"/>
      <c r="L5" s="110"/>
      <c r="M5" s="110"/>
      <c r="N5" s="110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1" t="s">
        <v>24</v>
      </c>
      <c r="B8" s="102"/>
      <c r="C8" s="94"/>
      <c r="D8" s="95"/>
      <c r="E8" s="95"/>
      <c r="F8" s="9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8"/>
      <c r="CA8" s="11"/>
      <c r="CB8" s="11"/>
      <c r="CC8" s="11"/>
      <c r="CD8" s="85" t="s">
        <v>2</v>
      </c>
      <c r="CE8" s="86"/>
      <c r="CF8" s="90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5" t="s">
        <v>28</v>
      </c>
      <c r="DF8" s="86"/>
    </row>
    <row r="9" spans="1:110" s="13" customFormat="1" ht="23.25" customHeight="1">
      <c r="A9" s="103"/>
      <c r="B9" s="104"/>
      <c r="C9" s="41"/>
      <c r="D9" s="41"/>
      <c r="E9" s="41"/>
      <c r="F9" s="70" t="s">
        <v>3</v>
      </c>
      <c r="G9" s="71"/>
      <c r="H9" s="71"/>
      <c r="I9" s="108" t="s">
        <v>1</v>
      </c>
      <c r="J9" s="109"/>
      <c r="K9" s="109"/>
      <c r="L9" s="109"/>
      <c r="M9" s="109"/>
      <c r="N9" s="109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0" t="s">
        <v>5</v>
      </c>
      <c r="BP9" s="71"/>
      <c r="BQ9" s="71"/>
      <c r="BR9" s="43" t="s">
        <v>4</v>
      </c>
      <c r="BS9" s="44"/>
      <c r="BT9" s="44"/>
      <c r="BU9" s="44"/>
      <c r="BV9" s="44"/>
      <c r="BW9" s="44"/>
      <c r="BX9" s="44"/>
      <c r="BY9" s="44"/>
      <c r="BZ9" s="45"/>
      <c r="CA9" s="50"/>
      <c r="CB9" s="50"/>
      <c r="CC9" s="50"/>
      <c r="CD9" s="67"/>
      <c r="CE9" s="68"/>
      <c r="CF9" s="69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67"/>
      <c r="DF9" s="68"/>
    </row>
    <row r="10" spans="1:110" s="13" customFormat="1" ht="12.75" customHeight="1">
      <c r="A10" s="103"/>
      <c r="B10" s="104"/>
      <c r="C10" s="41"/>
      <c r="D10" s="41"/>
      <c r="E10" s="41"/>
      <c r="F10" s="70"/>
      <c r="G10" s="71"/>
      <c r="H10" s="71"/>
      <c r="I10" s="70" t="s">
        <v>29</v>
      </c>
      <c r="J10" s="71"/>
      <c r="K10" s="72"/>
      <c r="L10" s="55" t="s">
        <v>31</v>
      </c>
      <c r="M10" s="111" t="s">
        <v>4</v>
      </c>
      <c r="N10" s="112"/>
      <c r="O10" s="112"/>
      <c r="P10" s="112"/>
      <c r="Q10" s="112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0" t="s">
        <v>30</v>
      </c>
      <c r="AJ10" s="71"/>
      <c r="AK10" s="72"/>
      <c r="AL10" s="55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0"/>
      <c r="BP10" s="71"/>
      <c r="BQ10" s="71"/>
      <c r="BR10" s="46"/>
      <c r="BS10" s="47"/>
      <c r="BT10" s="47"/>
      <c r="BU10" s="47"/>
      <c r="BV10" s="47"/>
      <c r="BW10" s="47"/>
      <c r="BX10" s="47"/>
      <c r="BY10" s="47"/>
      <c r="BZ10" s="48"/>
      <c r="CA10" s="50"/>
      <c r="CB10" s="50"/>
      <c r="CC10" s="50"/>
      <c r="CD10" s="67"/>
      <c r="CE10" s="68"/>
      <c r="CF10" s="69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67"/>
      <c r="DF10" s="68"/>
    </row>
    <row r="11" spans="1:110" s="13" customFormat="1" ht="83.25" customHeight="1">
      <c r="A11" s="103"/>
      <c r="B11" s="104"/>
      <c r="C11" s="71" t="s">
        <v>38</v>
      </c>
      <c r="D11" s="71"/>
      <c r="E11" s="72"/>
      <c r="F11" s="70"/>
      <c r="G11" s="71"/>
      <c r="H11" s="71"/>
      <c r="I11" s="70"/>
      <c r="J11" s="71"/>
      <c r="K11" s="72"/>
      <c r="L11" s="56"/>
      <c r="M11" s="59" t="s">
        <v>49</v>
      </c>
      <c r="N11" s="60"/>
      <c r="O11" s="61"/>
      <c r="P11" s="55" t="s">
        <v>31</v>
      </c>
      <c r="Q11" s="59" t="s">
        <v>6</v>
      </c>
      <c r="R11" s="60"/>
      <c r="S11" s="61"/>
      <c r="T11" s="58" t="s">
        <v>31</v>
      </c>
      <c r="U11" s="59" t="s">
        <v>7</v>
      </c>
      <c r="V11" s="60"/>
      <c r="W11" s="61"/>
      <c r="X11" s="59" t="s">
        <v>8</v>
      </c>
      <c r="Y11" s="60"/>
      <c r="Z11" s="61"/>
      <c r="AA11" s="55" t="s">
        <v>31</v>
      </c>
      <c r="AB11" s="55" t="s">
        <v>9</v>
      </c>
      <c r="AC11" s="55"/>
      <c r="AD11" s="55"/>
      <c r="AE11" s="55" t="s">
        <v>31</v>
      </c>
      <c r="AF11" s="99" t="s">
        <v>47</v>
      </c>
      <c r="AG11" s="99"/>
      <c r="AH11" s="99"/>
      <c r="AI11" s="71"/>
      <c r="AJ11" s="71"/>
      <c r="AK11" s="72"/>
      <c r="AL11" s="56"/>
      <c r="AM11" s="99" t="s">
        <v>41</v>
      </c>
      <c r="AN11" s="99"/>
      <c r="AO11" s="99"/>
      <c r="AP11" s="55" t="s">
        <v>31</v>
      </c>
      <c r="AQ11" s="55" t="s">
        <v>42</v>
      </c>
      <c r="AR11" s="55"/>
      <c r="AS11" s="55"/>
      <c r="AT11" s="55" t="s">
        <v>43</v>
      </c>
      <c r="AU11" s="55"/>
      <c r="AV11" s="55"/>
      <c r="AW11" s="55" t="s">
        <v>44</v>
      </c>
      <c r="AX11" s="55"/>
      <c r="AY11" s="55"/>
      <c r="AZ11" s="59" t="s">
        <v>45</v>
      </c>
      <c r="BA11" s="60"/>
      <c r="BB11" s="61"/>
      <c r="BC11" s="55" t="s">
        <v>31</v>
      </c>
      <c r="BD11" s="59" t="s">
        <v>53</v>
      </c>
      <c r="BE11" s="60"/>
      <c r="BF11" s="61"/>
      <c r="BG11" s="55" t="s">
        <v>51</v>
      </c>
      <c r="BH11" s="55"/>
      <c r="BI11" s="55"/>
      <c r="BJ11" s="55" t="s">
        <v>31</v>
      </c>
      <c r="BK11" s="55" t="s">
        <v>48</v>
      </c>
      <c r="BL11" s="55"/>
      <c r="BM11" s="55"/>
      <c r="BN11" s="55" t="s">
        <v>31</v>
      </c>
      <c r="BO11" s="70"/>
      <c r="BP11" s="71"/>
      <c r="BQ11" s="72"/>
      <c r="BR11" s="68" t="s">
        <v>54</v>
      </c>
      <c r="BS11" s="68"/>
      <c r="BT11" s="69"/>
      <c r="BU11" s="79" t="s">
        <v>56</v>
      </c>
      <c r="BV11" s="80"/>
      <c r="BW11" s="81"/>
      <c r="BX11" s="67" t="s">
        <v>46</v>
      </c>
      <c r="BY11" s="68"/>
      <c r="BZ11" s="69"/>
      <c r="CA11" s="59" t="s">
        <v>55</v>
      </c>
      <c r="CB11" s="60"/>
      <c r="CC11" s="61"/>
      <c r="CD11" s="67"/>
      <c r="CE11" s="68"/>
      <c r="CF11" s="69"/>
      <c r="CG11" s="73" t="s">
        <v>25</v>
      </c>
      <c r="CH11" s="74"/>
      <c r="CI11" s="75"/>
      <c r="CJ11" s="55" t="s">
        <v>33</v>
      </c>
      <c r="CK11" s="65" t="s">
        <v>1</v>
      </c>
      <c r="CL11" s="65"/>
      <c r="CM11" s="66"/>
      <c r="CN11" s="73" t="s">
        <v>26</v>
      </c>
      <c r="CO11" s="74"/>
      <c r="CP11" s="75"/>
      <c r="CQ11" s="73" t="s">
        <v>27</v>
      </c>
      <c r="CR11" s="74"/>
      <c r="CS11" s="75"/>
      <c r="CT11" s="55" t="s">
        <v>33</v>
      </c>
      <c r="CU11" s="59" t="s">
        <v>10</v>
      </c>
      <c r="CV11" s="60"/>
      <c r="CW11" s="61"/>
      <c r="CX11" s="58" t="s">
        <v>33</v>
      </c>
      <c r="CY11" s="87" t="s">
        <v>11</v>
      </c>
      <c r="CZ11" s="88"/>
      <c r="DA11" s="88"/>
      <c r="DB11" s="88"/>
      <c r="DC11" s="88"/>
      <c r="DD11" s="89"/>
      <c r="DE11" s="67"/>
      <c r="DF11" s="68"/>
    </row>
    <row r="12" spans="1:110" s="13" customFormat="1" ht="46.5" customHeight="1">
      <c r="A12" s="103"/>
      <c r="B12" s="104"/>
      <c r="C12" s="41"/>
      <c r="D12" s="41"/>
      <c r="E12" s="42"/>
      <c r="F12" s="40"/>
      <c r="G12" s="41"/>
      <c r="H12" s="41"/>
      <c r="I12" s="40"/>
      <c r="J12" s="41"/>
      <c r="K12" s="42"/>
      <c r="L12" s="57"/>
      <c r="M12" s="62"/>
      <c r="N12" s="63"/>
      <c r="O12" s="64"/>
      <c r="P12" s="57"/>
      <c r="Q12" s="62"/>
      <c r="R12" s="63"/>
      <c r="S12" s="64"/>
      <c r="T12" s="57"/>
      <c r="U12" s="62"/>
      <c r="V12" s="63"/>
      <c r="W12" s="64"/>
      <c r="X12" s="62"/>
      <c r="Y12" s="63"/>
      <c r="Z12" s="64"/>
      <c r="AA12" s="57"/>
      <c r="AB12" s="57"/>
      <c r="AC12" s="57"/>
      <c r="AD12" s="57"/>
      <c r="AE12" s="57"/>
      <c r="AF12" s="99"/>
      <c r="AG12" s="99"/>
      <c r="AH12" s="99"/>
      <c r="AI12" s="41"/>
      <c r="AJ12" s="41"/>
      <c r="AK12" s="42"/>
      <c r="AL12" s="57"/>
      <c r="AM12" s="99"/>
      <c r="AN12" s="99"/>
      <c r="AO12" s="99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62"/>
      <c r="BA12" s="63"/>
      <c r="BB12" s="64"/>
      <c r="BC12" s="57"/>
      <c r="BD12" s="62"/>
      <c r="BE12" s="63"/>
      <c r="BF12" s="64"/>
      <c r="BG12" s="57"/>
      <c r="BH12" s="57"/>
      <c r="BI12" s="57"/>
      <c r="BJ12" s="57"/>
      <c r="BK12" s="57"/>
      <c r="BL12" s="57"/>
      <c r="BM12" s="57"/>
      <c r="BN12" s="57"/>
      <c r="BO12" s="40"/>
      <c r="BP12" s="41"/>
      <c r="BQ12" s="42"/>
      <c r="BR12" s="50"/>
      <c r="BS12" s="50"/>
      <c r="BT12" s="54"/>
      <c r="BU12" s="82"/>
      <c r="BV12" s="83"/>
      <c r="BW12" s="84"/>
      <c r="BX12" s="49"/>
      <c r="BY12" s="50"/>
      <c r="BZ12" s="54"/>
      <c r="CA12" s="62"/>
      <c r="CB12" s="63"/>
      <c r="CC12" s="64"/>
      <c r="CD12" s="62"/>
      <c r="CE12" s="63"/>
      <c r="CF12" s="64"/>
      <c r="CG12" s="76"/>
      <c r="CH12" s="77"/>
      <c r="CI12" s="78"/>
      <c r="CJ12" s="57"/>
      <c r="CK12" s="66" t="s">
        <v>50</v>
      </c>
      <c r="CL12" s="91"/>
      <c r="CM12" s="91"/>
      <c r="CN12" s="76"/>
      <c r="CO12" s="77"/>
      <c r="CP12" s="78"/>
      <c r="CQ12" s="76"/>
      <c r="CR12" s="77"/>
      <c r="CS12" s="78"/>
      <c r="CT12" s="57"/>
      <c r="CU12" s="62"/>
      <c r="CV12" s="63"/>
      <c r="CW12" s="64"/>
      <c r="CX12" s="57"/>
      <c r="CY12" s="51"/>
      <c r="CZ12" s="52"/>
      <c r="DA12" s="52"/>
      <c r="DB12" s="52"/>
      <c r="DC12" s="52"/>
      <c r="DD12" s="53"/>
      <c r="DE12" s="49"/>
      <c r="DF12" s="50"/>
    </row>
    <row r="13" spans="1:110" s="13" customFormat="1" ht="51.75" customHeight="1">
      <c r="A13" s="105"/>
      <c r="B13" s="106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21" t="s">
        <v>32</v>
      </c>
      <c r="CY13" s="4" t="s">
        <v>39</v>
      </c>
      <c r="CZ13" s="4" t="s">
        <v>40</v>
      </c>
      <c r="DA13" s="4" t="s">
        <v>12</v>
      </c>
      <c r="DB13" s="4" t="s">
        <v>39</v>
      </c>
      <c r="DC13" s="4" t="s">
        <v>40</v>
      </c>
      <c r="DD13" s="4" t="s">
        <v>12</v>
      </c>
      <c r="DE13" s="4" t="s">
        <v>57</v>
      </c>
      <c r="DF13" s="4" t="s">
        <v>59</v>
      </c>
    </row>
    <row r="14" spans="1:110" ht="30.75" customHeight="1">
      <c r="A14" s="22">
        <v>1</v>
      </c>
      <c r="B14" s="23" t="s">
        <v>34</v>
      </c>
      <c r="C14" s="24">
        <f aca="true" t="shared" si="0" ref="C14:C24">F14+BO14</f>
        <v>4801.3</v>
      </c>
      <c r="D14" s="24">
        <f>G14+BP14</f>
        <v>3114</v>
      </c>
      <c r="E14" s="24">
        <f aca="true" t="shared" si="1" ref="E14:E38">D14/C14*100</f>
        <v>64.85743444483786</v>
      </c>
      <c r="F14" s="5">
        <f aca="true" t="shared" si="2" ref="F14:F23">+I14+AI14</f>
        <v>2210.5</v>
      </c>
      <c r="G14" s="5">
        <f aca="true" t="shared" si="3" ref="G14:G23">+J14+AJ14</f>
        <v>2019.4</v>
      </c>
      <c r="H14" s="24">
        <f aca="true" t="shared" si="4" ref="H14:H23">G14/F14*100</f>
        <v>91.35489708210812</v>
      </c>
      <c r="I14" s="24">
        <f>M14+Q14+U14+X14+AB14+AF14</f>
        <v>1868.1</v>
      </c>
      <c r="J14" s="24">
        <f>N14+R14+V14+Y14+AC14+AG14</f>
        <v>1876.9</v>
      </c>
      <c r="K14" s="24">
        <f aca="true" t="shared" si="5" ref="K14:K23">J14/I14*100</f>
        <v>100.47106685937585</v>
      </c>
      <c r="L14" s="24">
        <f aca="true" t="shared" si="6" ref="L14:L38">+J14/(G14+BY14)*100</f>
        <v>88.34965166635286</v>
      </c>
      <c r="M14" s="24">
        <v>561.5</v>
      </c>
      <c r="N14" s="24">
        <v>543.6</v>
      </c>
      <c r="O14" s="24">
        <f>N14/M14*100</f>
        <v>96.81211041852183</v>
      </c>
      <c r="P14" s="24">
        <f aca="true" t="shared" si="7" ref="P14:P38">+N14/(G14+BY14)*100</f>
        <v>25.58840143099228</v>
      </c>
      <c r="Q14" s="25">
        <v>22</v>
      </c>
      <c r="R14" s="5">
        <v>19.1</v>
      </c>
      <c r="S14" s="24">
        <f>R14/Q14*100</f>
        <v>86.81818181818183</v>
      </c>
      <c r="T14" s="24">
        <f aca="true" t="shared" si="8" ref="T14:T38">+R14/(G14+BY14)*100</f>
        <v>0.8990773865562041</v>
      </c>
      <c r="U14" s="5">
        <v>0</v>
      </c>
      <c r="V14" s="24">
        <v>0</v>
      </c>
      <c r="W14" s="24"/>
      <c r="X14" s="37">
        <v>35</v>
      </c>
      <c r="Y14" s="5">
        <v>39</v>
      </c>
      <c r="Z14" s="24">
        <f aca="true" t="shared" si="9" ref="Z14:Z37">Y14/X14*100</f>
        <v>111.42857142857143</v>
      </c>
      <c r="AA14" s="24">
        <f aca="true" t="shared" si="10" ref="AA14:AA38">+Y14/(G14+BY14)*100</f>
        <v>1.835812464695914</v>
      </c>
      <c r="AB14" s="36">
        <v>1248.5</v>
      </c>
      <c r="AC14" s="5">
        <v>1270.9</v>
      </c>
      <c r="AD14" s="24">
        <f aca="true" t="shared" si="11" ref="AD14:AD23">AC14/AB14*100</f>
        <v>101.7941529835803</v>
      </c>
      <c r="AE14" s="24">
        <f aca="true" t="shared" si="12" ref="AE14:AE38">+AC14/(G14+BY14)*100</f>
        <v>59.82395029184712</v>
      </c>
      <c r="AF14" s="24">
        <v>1.1</v>
      </c>
      <c r="AG14" s="24">
        <v>4.3</v>
      </c>
      <c r="AH14" s="24">
        <f>AG14/AF14*100</f>
        <v>390.9090909090909</v>
      </c>
      <c r="AI14" s="24">
        <f>AM14+AQ14+AT14+AW14+AZ14+BG14+BK14</f>
        <v>342.4</v>
      </c>
      <c r="AJ14" s="24">
        <f>AN14+AR14+AU14+AX14+BA14+BH14+BL14</f>
        <v>142.5</v>
      </c>
      <c r="AK14" s="24">
        <f aca="true" t="shared" si="13" ref="AK14:AK23">AJ14/AI14*100</f>
        <v>41.61799065420561</v>
      </c>
      <c r="AL14" s="24">
        <f aca="true" t="shared" si="14" ref="AL14:AL38">+AJ14/(G14+BY14)*100</f>
        <v>6.707776313311993</v>
      </c>
      <c r="AM14" s="25"/>
      <c r="AN14" s="5"/>
      <c r="AO14" s="24"/>
      <c r="AP14" s="24">
        <f aca="true" t="shared" si="15" ref="AP14:AP38">+AN14/(G14+BY14)*100</f>
        <v>0</v>
      </c>
      <c r="AQ14" s="5">
        <v>4</v>
      </c>
      <c r="AR14" s="5">
        <v>4.3</v>
      </c>
      <c r="AS14" s="24"/>
      <c r="AT14" s="24">
        <v>105.8</v>
      </c>
      <c r="AU14" s="24">
        <v>51.3</v>
      </c>
      <c r="AV14" s="24">
        <f>AU14/AT14*100</f>
        <v>48.48771266540643</v>
      </c>
      <c r="AW14" s="24"/>
      <c r="AX14" s="24"/>
      <c r="AY14" s="24"/>
      <c r="AZ14" s="24">
        <v>100</v>
      </c>
      <c r="BA14" s="24">
        <v>40.3</v>
      </c>
      <c r="BB14" s="24">
        <f>BA14/AZ14*100</f>
        <v>40.3</v>
      </c>
      <c r="BC14" s="24">
        <f aca="true" t="shared" si="16" ref="BC14:BC38">+BA14/(G14+BY14)*100</f>
        <v>1.897006213519111</v>
      </c>
      <c r="BD14" s="24"/>
      <c r="BE14" s="24"/>
      <c r="BF14" s="24"/>
      <c r="BG14" s="24">
        <v>132.6</v>
      </c>
      <c r="BH14" s="24">
        <v>46.6</v>
      </c>
      <c r="BI14" s="24">
        <f>BH14/BG14*100</f>
        <v>35.14328808446456</v>
      </c>
      <c r="BJ14" s="24">
        <f aca="true" t="shared" si="17" ref="BJ14:BJ38">+BH14/(G14+BY14)*100</f>
        <v>2.1935605347392206</v>
      </c>
      <c r="BK14" s="24"/>
      <c r="BL14" s="5"/>
      <c r="BM14" s="24"/>
      <c r="BN14" s="24">
        <f aca="true" t="shared" si="18" ref="BN14:BN38">BL14/(G14+BY14)*100</f>
        <v>0</v>
      </c>
      <c r="BO14" s="24">
        <v>2590.8</v>
      </c>
      <c r="BP14" s="5">
        <v>1094.6</v>
      </c>
      <c r="BQ14" s="24">
        <f>BP14/BO14*100</f>
        <v>42.249498224486636</v>
      </c>
      <c r="BR14" s="25">
        <v>17.2</v>
      </c>
      <c r="BS14" s="5">
        <v>15.7</v>
      </c>
      <c r="BT14" s="24">
        <f aca="true" t="shared" si="19" ref="BT14:BT23">BS14/BR14*100</f>
        <v>91.27906976744185</v>
      </c>
      <c r="BU14" s="24">
        <v>577.5</v>
      </c>
      <c r="BV14" s="24">
        <v>240.5</v>
      </c>
      <c r="BW14" s="24">
        <f>BV14/BU14*100</f>
        <v>41.64502164502164</v>
      </c>
      <c r="BX14" s="24">
        <v>108</v>
      </c>
      <c r="BY14" s="24">
        <v>105</v>
      </c>
      <c r="BZ14" s="24">
        <f>BY14/BX14*100</f>
        <v>97.22222222222221</v>
      </c>
      <c r="CA14" s="24" t="s">
        <v>22</v>
      </c>
      <c r="CB14" s="24"/>
      <c r="CC14" s="24"/>
      <c r="CD14" s="24">
        <v>4899.7</v>
      </c>
      <c r="CE14" s="24">
        <v>2638.1</v>
      </c>
      <c r="CF14" s="24">
        <f>CE14/CD14*100</f>
        <v>53.84207196358961</v>
      </c>
      <c r="CG14" s="24">
        <v>1736.2</v>
      </c>
      <c r="CH14" s="24">
        <v>1258.2</v>
      </c>
      <c r="CI14" s="24">
        <f aca="true" t="shared" si="20" ref="CI14:CI23">CH14/CG14*100</f>
        <v>72.46860960718811</v>
      </c>
      <c r="CJ14" s="24">
        <f aca="true" t="shared" si="21" ref="CJ14:CJ23">+CH14/CE14*100</f>
        <v>47.69341571585611</v>
      </c>
      <c r="CK14" s="24">
        <v>1685.9</v>
      </c>
      <c r="CL14" s="24">
        <v>1258.2</v>
      </c>
      <c r="CM14" s="24">
        <f aca="true" t="shared" si="22" ref="CM14:CM23">CL14/CK14*100</f>
        <v>74.63076101785397</v>
      </c>
      <c r="CN14" s="24">
        <v>978.2</v>
      </c>
      <c r="CO14" s="24">
        <v>502.5</v>
      </c>
      <c r="CP14" s="24">
        <f>CO14/CN14*100</f>
        <v>51.36986301369863</v>
      </c>
      <c r="CQ14" s="24">
        <v>512.4</v>
      </c>
      <c r="CR14" s="24">
        <v>491.9</v>
      </c>
      <c r="CS14" s="24">
        <f aca="true" t="shared" si="23" ref="CS14:CS23">CR14/CQ14*100</f>
        <v>95.9992193598751</v>
      </c>
      <c r="CT14" s="24">
        <f aca="true" t="shared" si="24" ref="CT14:CT38">+CR14/CE14*100</f>
        <v>18.645995223835335</v>
      </c>
      <c r="CU14" s="5">
        <v>1591</v>
      </c>
      <c r="CV14" s="26">
        <v>315.8</v>
      </c>
      <c r="CW14" s="24">
        <f aca="true" t="shared" si="25" ref="CW14:CW23">CV14/CU14*100</f>
        <v>19.849151477058456</v>
      </c>
      <c r="CX14" s="24">
        <f aca="true" t="shared" si="26" ref="CX14:CX23">CV14/CE14*100</f>
        <v>11.97073651491604</v>
      </c>
      <c r="CY14" s="38">
        <v>258.5</v>
      </c>
      <c r="CZ14" s="26"/>
      <c r="DA14" s="24">
        <f aca="true" t="shared" si="27" ref="DA14:DA23">CZ14/CY14*100</f>
        <v>0</v>
      </c>
      <c r="DB14" s="6">
        <v>58.8</v>
      </c>
      <c r="DC14" s="26"/>
      <c r="DD14" s="24">
        <f aca="true" t="shared" si="28" ref="DD14:DD23">DC14/DB14*100</f>
        <v>0</v>
      </c>
      <c r="DE14" s="24">
        <f>C14-CD14</f>
        <v>-98.39999999999964</v>
      </c>
      <c r="DF14" s="24">
        <f>D14-CE14</f>
        <v>475.9000000000001</v>
      </c>
    </row>
    <row r="15" spans="1:110" ht="30.75" customHeight="1">
      <c r="A15" s="22">
        <v>2</v>
      </c>
      <c r="B15" s="23" t="s">
        <v>13</v>
      </c>
      <c r="C15" s="24">
        <f t="shared" si="0"/>
        <v>1960.2</v>
      </c>
      <c r="D15" s="24">
        <f>G15+BP15</f>
        <v>1499.8</v>
      </c>
      <c r="E15" s="24">
        <f t="shared" si="1"/>
        <v>76.51260075502499</v>
      </c>
      <c r="F15" s="5">
        <f t="shared" si="2"/>
        <v>417.90000000000003</v>
      </c>
      <c r="G15" s="5">
        <f t="shared" si="3"/>
        <v>412</v>
      </c>
      <c r="H15" s="24">
        <f t="shared" si="4"/>
        <v>98.58817899018904</v>
      </c>
      <c r="I15" s="24">
        <f aca="true" t="shared" si="29" ref="I15:I23">M15+Q15+U15+X15+AB15+AF15</f>
        <v>331.40000000000003</v>
      </c>
      <c r="J15" s="24">
        <f>N15+R15+V15+Y15+AC15+AG15</f>
        <v>321.1</v>
      </c>
      <c r="K15" s="24">
        <f t="shared" si="5"/>
        <v>96.89197344598672</v>
      </c>
      <c r="L15" s="24">
        <f t="shared" si="6"/>
        <v>72.77878513145967</v>
      </c>
      <c r="M15" s="24">
        <v>175.1</v>
      </c>
      <c r="N15" s="24">
        <v>169.5</v>
      </c>
      <c r="O15" s="24">
        <f aca="true" t="shared" si="30" ref="O15:O38">N15/M15*100</f>
        <v>96.80182752712736</v>
      </c>
      <c r="P15" s="24">
        <f t="shared" si="7"/>
        <v>38.41795104261106</v>
      </c>
      <c r="Q15" s="25">
        <v>66</v>
      </c>
      <c r="R15" s="5">
        <v>58.8</v>
      </c>
      <c r="S15" s="24">
        <f aca="true" t="shared" si="31" ref="S15:S23">R15/Q15*100</f>
        <v>89.0909090909091</v>
      </c>
      <c r="T15" s="24">
        <f t="shared" si="8"/>
        <v>13.327289211242066</v>
      </c>
      <c r="U15" s="5">
        <v>1</v>
      </c>
      <c r="V15" s="5">
        <v>0.2</v>
      </c>
      <c r="W15" s="24">
        <f aca="true" t="shared" si="32" ref="W15:W22">V15/U15*100</f>
        <v>20</v>
      </c>
      <c r="X15" s="25">
        <v>23</v>
      </c>
      <c r="Y15" s="5">
        <v>24.8</v>
      </c>
      <c r="Z15" s="24">
        <f t="shared" si="9"/>
        <v>107.82608695652173</v>
      </c>
      <c r="AA15" s="24">
        <f t="shared" si="10"/>
        <v>5.621033544877607</v>
      </c>
      <c r="AB15" s="36">
        <v>63.7</v>
      </c>
      <c r="AC15" s="5">
        <v>65.2</v>
      </c>
      <c r="AD15" s="24">
        <f t="shared" si="11"/>
        <v>102.35478806907379</v>
      </c>
      <c r="AE15" s="24">
        <f t="shared" si="12"/>
        <v>14.777878513145968</v>
      </c>
      <c r="AF15" s="24">
        <v>2.6</v>
      </c>
      <c r="AG15" s="24">
        <v>2.6</v>
      </c>
      <c r="AH15" s="24">
        <f aca="true" t="shared" si="33" ref="AH15:AH23">AG15/AF15*100</f>
        <v>100</v>
      </c>
      <c r="AI15" s="24">
        <f>AM15+AQ15+AT15+AW15+AZ15+BG15+BK15+30</f>
        <v>86.5</v>
      </c>
      <c r="AJ15" s="24">
        <f>AN15+AR15+AU15+AX15+BA15+BH15+BL15+30</f>
        <v>90.9</v>
      </c>
      <c r="AK15" s="24">
        <f t="shared" si="13"/>
        <v>105.08670520231213</v>
      </c>
      <c r="AL15" s="24">
        <f t="shared" si="14"/>
        <v>20.602901178603812</v>
      </c>
      <c r="AM15" s="25"/>
      <c r="AN15" s="5"/>
      <c r="AO15" s="24"/>
      <c r="AP15" s="24">
        <f t="shared" si="15"/>
        <v>0</v>
      </c>
      <c r="AQ15" s="5"/>
      <c r="AR15" s="5">
        <v>4.2</v>
      </c>
      <c r="AS15" s="24"/>
      <c r="AT15" s="24">
        <v>7.4</v>
      </c>
      <c r="AU15" s="24">
        <v>7.5</v>
      </c>
      <c r="AV15" s="24">
        <f aca="true" t="shared" si="34" ref="AV15:AV38">AU15/AT15*100</f>
        <v>101.35135135135134</v>
      </c>
      <c r="AW15" s="24"/>
      <c r="AX15" s="24"/>
      <c r="AY15" s="24"/>
      <c r="AZ15" s="24"/>
      <c r="BA15" s="24"/>
      <c r="BB15" s="24"/>
      <c r="BC15" s="24">
        <f t="shared" si="16"/>
        <v>0</v>
      </c>
      <c r="BD15" s="24"/>
      <c r="BE15" s="24"/>
      <c r="BF15" s="24"/>
      <c r="BG15" s="24">
        <v>46</v>
      </c>
      <c r="BH15" s="24">
        <v>46</v>
      </c>
      <c r="BI15" s="24"/>
      <c r="BJ15" s="24">
        <f t="shared" si="17"/>
        <v>10.426110607434271</v>
      </c>
      <c r="BK15" s="24">
        <v>3.1</v>
      </c>
      <c r="BL15" s="5">
        <v>3.2</v>
      </c>
      <c r="BM15" s="24"/>
      <c r="BN15" s="24">
        <f t="shared" si="18"/>
        <v>0.7252946509519493</v>
      </c>
      <c r="BO15" s="24">
        <v>1542.3</v>
      </c>
      <c r="BP15" s="5">
        <v>1087.8</v>
      </c>
      <c r="BQ15" s="24">
        <f aca="true" t="shared" si="35" ref="BQ15:BQ22">BP15/BO15*100</f>
        <v>70.53102509239447</v>
      </c>
      <c r="BR15" s="25">
        <v>883.9</v>
      </c>
      <c r="BS15" s="5">
        <v>809</v>
      </c>
      <c r="BT15" s="24">
        <f t="shared" si="19"/>
        <v>91.52619074555946</v>
      </c>
      <c r="BU15" s="24">
        <v>346.6</v>
      </c>
      <c r="BV15" s="24">
        <v>63.1</v>
      </c>
      <c r="BW15" s="24">
        <f aca="true" t="shared" si="36" ref="BW15:BW38">BV15/BU15*100</f>
        <v>18.205424120023082</v>
      </c>
      <c r="BX15" s="24">
        <v>19.9</v>
      </c>
      <c r="BY15" s="24">
        <v>29.2</v>
      </c>
      <c r="BZ15" s="24">
        <f aca="true" t="shared" si="37" ref="BZ15:BZ23">BY15/BX15*100</f>
        <v>146.73366834170855</v>
      </c>
      <c r="CA15" s="24"/>
      <c r="CB15" s="24"/>
      <c r="CC15" s="24"/>
      <c r="CD15" s="24">
        <v>2007.1</v>
      </c>
      <c r="CE15" s="24">
        <v>1493.9</v>
      </c>
      <c r="CF15" s="24">
        <f aca="true" t="shared" si="38" ref="CF15:CF20">CE15/CD15*100</f>
        <v>74.43077076378856</v>
      </c>
      <c r="CG15" s="24">
        <v>1436.1</v>
      </c>
      <c r="CH15" s="24">
        <v>1086.2</v>
      </c>
      <c r="CI15" s="24">
        <f t="shared" si="20"/>
        <v>75.63540143444051</v>
      </c>
      <c r="CJ15" s="24">
        <f t="shared" si="21"/>
        <v>72.70901666778231</v>
      </c>
      <c r="CK15" s="24">
        <v>1415.9</v>
      </c>
      <c r="CL15" s="24">
        <v>1086.2</v>
      </c>
      <c r="CM15" s="24">
        <f t="shared" si="22"/>
        <v>76.71445723568048</v>
      </c>
      <c r="CN15" s="24">
        <v>404.9</v>
      </c>
      <c r="CO15" s="24">
        <v>268.3</v>
      </c>
      <c r="CP15" s="24">
        <f aca="true" t="shared" si="39" ref="CP15:CP38">CO15/CN15*100</f>
        <v>66.26327488268709</v>
      </c>
      <c r="CQ15" s="24">
        <v>84</v>
      </c>
      <c r="CR15" s="24">
        <v>68.1</v>
      </c>
      <c r="CS15" s="24">
        <v>44.4</v>
      </c>
      <c r="CT15" s="24">
        <f t="shared" si="24"/>
        <v>4.558538054756007</v>
      </c>
      <c r="CU15" s="5">
        <v>0</v>
      </c>
      <c r="CV15" s="26">
        <v>0</v>
      </c>
      <c r="CW15" s="24"/>
      <c r="CX15" s="24">
        <f t="shared" si="26"/>
        <v>0</v>
      </c>
      <c r="CY15" s="26">
        <v>172</v>
      </c>
      <c r="CZ15" s="26"/>
      <c r="DA15" s="24">
        <f t="shared" si="27"/>
        <v>0</v>
      </c>
      <c r="DB15" s="26">
        <v>1.6</v>
      </c>
      <c r="DC15" s="6"/>
      <c r="DD15" s="24">
        <f t="shared" si="28"/>
        <v>0</v>
      </c>
      <c r="DE15" s="24">
        <f>C15-CD15</f>
        <v>-46.899999999999864</v>
      </c>
      <c r="DF15" s="24">
        <f aca="true" t="shared" si="40" ref="DF15:DF24">D15-CE15</f>
        <v>5.899999999999864</v>
      </c>
    </row>
    <row r="16" spans="1:110" s="14" customFormat="1" ht="30" customHeight="1">
      <c r="A16" s="22">
        <v>3</v>
      </c>
      <c r="B16" s="23" t="s">
        <v>14</v>
      </c>
      <c r="C16" s="24">
        <f t="shared" si="0"/>
        <v>3299.2</v>
      </c>
      <c r="D16" s="24">
        <f aca="true" t="shared" si="41" ref="D16:D23">G16+BP16</f>
        <v>2994.1</v>
      </c>
      <c r="E16" s="24">
        <f t="shared" si="1"/>
        <v>90.75230358874879</v>
      </c>
      <c r="F16" s="5">
        <f t="shared" si="2"/>
        <v>826.8</v>
      </c>
      <c r="G16" s="5">
        <f t="shared" si="3"/>
        <v>784.5</v>
      </c>
      <c r="H16" s="24">
        <f t="shared" si="4"/>
        <v>94.88388969521046</v>
      </c>
      <c r="I16" s="24">
        <f>M16+Q16+U16+X16+AB16+AF16</f>
        <v>444.8</v>
      </c>
      <c r="J16" s="24">
        <f>N16+R16+V16+Y16+AC16+AG16</f>
        <v>403.7</v>
      </c>
      <c r="K16" s="24">
        <f t="shared" si="5"/>
        <v>90.75989208633092</v>
      </c>
      <c r="L16" s="24">
        <f t="shared" si="6"/>
        <v>48.45175228036486</v>
      </c>
      <c r="M16" s="24">
        <v>198.5</v>
      </c>
      <c r="N16" s="24">
        <v>192.2</v>
      </c>
      <c r="O16" s="24">
        <f t="shared" si="30"/>
        <v>96.82619647355163</v>
      </c>
      <c r="P16" s="24">
        <f t="shared" si="7"/>
        <v>23.067690830532882</v>
      </c>
      <c r="Q16" s="25">
        <v>28</v>
      </c>
      <c r="R16" s="5">
        <v>22.3</v>
      </c>
      <c r="S16" s="24">
        <f t="shared" si="31"/>
        <v>79.64285714285715</v>
      </c>
      <c r="T16" s="24">
        <f t="shared" si="8"/>
        <v>2.6764282285165626</v>
      </c>
      <c r="U16" s="5">
        <v>6.7</v>
      </c>
      <c r="V16" s="5">
        <v>6.7</v>
      </c>
      <c r="W16" s="24">
        <f t="shared" si="32"/>
        <v>100</v>
      </c>
      <c r="X16" s="25">
        <v>54</v>
      </c>
      <c r="Y16" s="5">
        <v>48.1</v>
      </c>
      <c r="Z16" s="24">
        <f t="shared" si="9"/>
        <v>89.07407407407408</v>
      </c>
      <c r="AA16" s="24">
        <f t="shared" si="10"/>
        <v>5.772923667786846</v>
      </c>
      <c r="AB16" s="36">
        <v>155</v>
      </c>
      <c r="AC16" s="5">
        <v>131.7</v>
      </c>
      <c r="AD16" s="24">
        <f t="shared" si="11"/>
        <v>84.96774193548387</v>
      </c>
      <c r="AE16" s="24">
        <f t="shared" si="12"/>
        <v>15.80652904464714</v>
      </c>
      <c r="AF16" s="24">
        <v>2.6</v>
      </c>
      <c r="AG16" s="24">
        <v>2.7</v>
      </c>
      <c r="AH16" s="24">
        <f t="shared" si="33"/>
        <v>103.84615384615385</v>
      </c>
      <c r="AI16" s="24">
        <f>AM16+AQ16+AT16+AW16+AZ16+BG16+BK16+30</f>
        <v>382</v>
      </c>
      <c r="AJ16" s="24">
        <f>AN16+AR16+AU16+AX16+BA16+BH16+BL16+30</f>
        <v>380.8</v>
      </c>
      <c r="AK16" s="24">
        <f t="shared" si="13"/>
        <v>99.68586387434554</v>
      </c>
      <c r="AL16" s="24">
        <f t="shared" si="14"/>
        <v>45.703312530004794</v>
      </c>
      <c r="AM16" s="25">
        <v>18</v>
      </c>
      <c r="AN16" s="5">
        <v>16.5</v>
      </c>
      <c r="AO16" s="24">
        <f aca="true" t="shared" si="42" ref="AO16:AO23">AN16/AM16*100</f>
        <v>91.66666666666666</v>
      </c>
      <c r="AP16" s="24">
        <f t="shared" si="15"/>
        <v>1.980316850696111</v>
      </c>
      <c r="AQ16" s="5"/>
      <c r="AR16" s="5"/>
      <c r="AS16" s="24"/>
      <c r="AT16" s="24"/>
      <c r="AU16" s="24"/>
      <c r="AV16" s="24"/>
      <c r="AW16" s="24">
        <v>1</v>
      </c>
      <c r="AX16" s="24">
        <v>1</v>
      </c>
      <c r="AY16" s="24">
        <f>AX16/AW16*100</f>
        <v>100</v>
      </c>
      <c r="AZ16" s="24"/>
      <c r="BA16" s="24"/>
      <c r="BB16" s="24"/>
      <c r="BC16" s="24">
        <f t="shared" si="16"/>
        <v>0</v>
      </c>
      <c r="BD16" s="24"/>
      <c r="BE16" s="24"/>
      <c r="BF16" s="24"/>
      <c r="BG16" s="24">
        <v>333</v>
      </c>
      <c r="BH16" s="24">
        <v>333.3</v>
      </c>
      <c r="BI16" s="24">
        <f>BH16/BG16*100</f>
        <v>100.09009009009009</v>
      </c>
      <c r="BJ16" s="24">
        <f t="shared" si="17"/>
        <v>40.002400384061445</v>
      </c>
      <c r="BK16" s="24"/>
      <c r="BL16" s="5"/>
      <c r="BM16" s="24"/>
      <c r="BN16" s="24">
        <f t="shared" si="18"/>
        <v>0</v>
      </c>
      <c r="BO16" s="24">
        <v>2472.4</v>
      </c>
      <c r="BP16" s="5">
        <v>2209.6</v>
      </c>
      <c r="BQ16" s="24">
        <f t="shared" si="35"/>
        <v>89.37065199805856</v>
      </c>
      <c r="BR16" s="25">
        <v>988.3</v>
      </c>
      <c r="BS16" s="5">
        <v>902.1</v>
      </c>
      <c r="BT16" s="24">
        <f t="shared" si="19"/>
        <v>91.27795203885461</v>
      </c>
      <c r="BU16" s="24">
        <v>266.6</v>
      </c>
      <c r="BV16" s="24">
        <v>40.6</v>
      </c>
      <c r="BW16" s="24">
        <f t="shared" si="36"/>
        <v>15.228807201800448</v>
      </c>
      <c r="BX16" s="24">
        <v>51</v>
      </c>
      <c r="BY16" s="24">
        <v>48.7</v>
      </c>
      <c r="BZ16" s="24">
        <f t="shared" si="37"/>
        <v>95.49019607843138</v>
      </c>
      <c r="CA16" s="24"/>
      <c r="CB16" s="24"/>
      <c r="CC16" s="24"/>
      <c r="CD16" s="24">
        <v>3299.2</v>
      </c>
      <c r="CE16" s="24">
        <v>2932.6</v>
      </c>
      <c r="CF16" s="24">
        <f t="shared" si="38"/>
        <v>88.88821532492726</v>
      </c>
      <c r="CG16" s="24">
        <v>1565.6</v>
      </c>
      <c r="CH16" s="24">
        <v>1314.3</v>
      </c>
      <c r="CI16" s="24">
        <f t="shared" si="20"/>
        <v>83.94864588656107</v>
      </c>
      <c r="CJ16" s="24">
        <f t="shared" si="21"/>
        <v>44.81688603969174</v>
      </c>
      <c r="CK16" s="24">
        <v>1564.6</v>
      </c>
      <c r="CL16" s="24">
        <v>1314.3</v>
      </c>
      <c r="CM16" s="24">
        <f t="shared" si="22"/>
        <v>84.00230090758022</v>
      </c>
      <c r="CN16" s="24">
        <v>591.9</v>
      </c>
      <c r="CO16" s="24">
        <v>566.9</v>
      </c>
      <c r="CP16" s="24">
        <f t="shared" si="39"/>
        <v>95.77631356648082</v>
      </c>
      <c r="CQ16" s="24">
        <v>70</v>
      </c>
      <c r="CR16" s="24">
        <v>59.8</v>
      </c>
      <c r="CS16" s="24">
        <f t="shared" si="23"/>
        <v>85.42857142857142</v>
      </c>
      <c r="CT16" s="24">
        <f t="shared" si="24"/>
        <v>2.039146150173907</v>
      </c>
      <c r="CU16" s="5">
        <v>949.7</v>
      </c>
      <c r="CV16" s="26">
        <v>884</v>
      </c>
      <c r="CW16" s="24">
        <f t="shared" si="25"/>
        <v>93.08202590291671</v>
      </c>
      <c r="CX16" s="24">
        <f t="shared" si="26"/>
        <v>30.143899611266455</v>
      </c>
      <c r="CY16" s="26">
        <v>300.2</v>
      </c>
      <c r="CZ16" s="26"/>
      <c r="DA16" s="24">
        <f t="shared" si="27"/>
        <v>0</v>
      </c>
      <c r="DB16" s="26">
        <v>200</v>
      </c>
      <c r="DC16" s="6"/>
      <c r="DD16" s="24">
        <f t="shared" si="28"/>
        <v>0</v>
      </c>
      <c r="DE16" s="24">
        <f aca="true" t="shared" si="43" ref="DE16:DE24">C16-CD16</f>
        <v>0</v>
      </c>
      <c r="DF16" s="24">
        <f t="shared" si="40"/>
        <v>61.5</v>
      </c>
    </row>
    <row r="17" spans="1:110" ht="30.75" customHeight="1">
      <c r="A17" s="22">
        <v>4</v>
      </c>
      <c r="B17" s="23" t="s">
        <v>15</v>
      </c>
      <c r="C17" s="24">
        <f t="shared" si="0"/>
        <v>4149.5</v>
      </c>
      <c r="D17" s="24">
        <f t="shared" si="41"/>
        <v>2978.2000000000003</v>
      </c>
      <c r="E17" s="24">
        <f t="shared" si="1"/>
        <v>71.77250271117003</v>
      </c>
      <c r="F17" s="5">
        <f t="shared" si="2"/>
        <v>832.2</v>
      </c>
      <c r="G17" s="5">
        <f t="shared" si="3"/>
        <v>808.4</v>
      </c>
      <c r="H17" s="24">
        <f t="shared" si="4"/>
        <v>97.14011055034847</v>
      </c>
      <c r="I17" s="24">
        <f>M17+Q17+U17+X17+AB17+AF17</f>
        <v>728.2</v>
      </c>
      <c r="J17" s="24">
        <f>N17+R17+V17+Y17+AC17+AG17</f>
        <v>706.8</v>
      </c>
      <c r="K17" s="24">
        <f t="shared" si="5"/>
        <v>97.0612469101895</v>
      </c>
      <c r="L17" s="24">
        <f t="shared" si="6"/>
        <v>82.7344024347419</v>
      </c>
      <c r="M17" s="24">
        <v>491</v>
      </c>
      <c r="N17" s="24">
        <v>475.4</v>
      </c>
      <c r="O17" s="24">
        <f t="shared" si="30"/>
        <v>96.82281059063136</v>
      </c>
      <c r="P17" s="24">
        <f t="shared" si="7"/>
        <v>55.64789886456748</v>
      </c>
      <c r="Q17" s="25">
        <v>52</v>
      </c>
      <c r="R17" s="5">
        <v>41.9</v>
      </c>
      <c r="S17" s="24">
        <f t="shared" si="31"/>
        <v>80.57692307692308</v>
      </c>
      <c r="T17" s="24">
        <f t="shared" si="8"/>
        <v>4.904600257520777</v>
      </c>
      <c r="U17" s="5">
        <v>0</v>
      </c>
      <c r="V17" s="5">
        <v>0</v>
      </c>
      <c r="W17" s="24" t="e">
        <f t="shared" si="32"/>
        <v>#DIV/0!</v>
      </c>
      <c r="X17" s="25">
        <v>40</v>
      </c>
      <c r="Y17" s="5">
        <v>38.2</v>
      </c>
      <c r="Z17" s="24">
        <f t="shared" si="9"/>
        <v>95.5</v>
      </c>
      <c r="AA17" s="24">
        <f t="shared" si="10"/>
        <v>4.4714971321549815</v>
      </c>
      <c r="AB17" s="36">
        <v>143.7</v>
      </c>
      <c r="AC17" s="5">
        <v>149.8</v>
      </c>
      <c r="AD17" s="24">
        <v>36.3</v>
      </c>
      <c r="AE17" s="24">
        <f t="shared" si="12"/>
        <v>17.534823832377388</v>
      </c>
      <c r="AF17" s="24">
        <v>1.5</v>
      </c>
      <c r="AG17" s="24">
        <v>1.5</v>
      </c>
      <c r="AH17" s="24">
        <f t="shared" si="33"/>
        <v>100</v>
      </c>
      <c r="AI17" s="24">
        <f>+BD17+AM17+AQ17+AT17+AW17+AZ17+BG17+BK17+30</f>
        <v>104</v>
      </c>
      <c r="AJ17" s="24">
        <f>AN17+AR17+AU17+AX17+BA17+BH17+BL17+BE17+30</f>
        <v>101.6</v>
      </c>
      <c r="AK17" s="24">
        <f t="shared" si="13"/>
        <v>97.6923076923077</v>
      </c>
      <c r="AL17" s="24">
        <f t="shared" si="14"/>
        <v>11.892777712747279</v>
      </c>
      <c r="AM17" s="25">
        <v>62</v>
      </c>
      <c r="AN17" s="5">
        <v>59.6</v>
      </c>
      <c r="AO17" s="24">
        <f t="shared" si="42"/>
        <v>96.12903225806451</v>
      </c>
      <c r="AP17" s="24">
        <f t="shared" si="15"/>
        <v>6.976471965351751</v>
      </c>
      <c r="AQ17" s="5">
        <v>0.5</v>
      </c>
      <c r="AR17" s="5">
        <v>0.5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6"/>
        <v>0</v>
      </c>
      <c r="BD17" s="24"/>
      <c r="BE17" s="24"/>
      <c r="BF17" s="24"/>
      <c r="BG17" s="24"/>
      <c r="BH17" s="24"/>
      <c r="BI17" s="24"/>
      <c r="BJ17" s="24">
        <f t="shared" si="17"/>
        <v>0</v>
      </c>
      <c r="BK17" s="24">
        <v>11.5</v>
      </c>
      <c r="BL17" s="5">
        <v>11.5</v>
      </c>
      <c r="BM17" s="24"/>
      <c r="BN17" s="24">
        <f t="shared" si="18"/>
        <v>1.3461313355963949</v>
      </c>
      <c r="BO17" s="24">
        <v>3317.3</v>
      </c>
      <c r="BP17" s="5">
        <v>2169.8</v>
      </c>
      <c r="BQ17" s="24">
        <f t="shared" si="35"/>
        <v>65.4086154402677</v>
      </c>
      <c r="BR17" s="25">
        <v>390.4</v>
      </c>
      <c r="BS17" s="5">
        <v>357.7</v>
      </c>
      <c r="BT17" s="24">
        <f t="shared" si="19"/>
        <v>91.62397540983606</v>
      </c>
      <c r="BU17" s="24">
        <v>1423.4</v>
      </c>
      <c r="BV17" s="24">
        <v>441.1</v>
      </c>
      <c r="BW17" s="24">
        <f t="shared" si="36"/>
        <v>30.989180834621326</v>
      </c>
      <c r="BX17" s="24">
        <v>52.5</v>
      </c>
      <c r="BY17" s="24">
        <v>45.9</v>
      </c>
      <c r="BZ17" s="24">
        <f t="shared" si="37"/>
        <v>87.42857142857142</v>
      </c>
      <c r="CA17" s="24"/>
      <c r="CB17" s="24"/>
      <c r="CC17" s="24"/>
      <c r="CD17" s="24">
        <v>4207.2</v>
      </c>
      <c r="CE17" s="24">
        <v>2513.1</v>
      </c>
      <c r="CF17" s="24">
        <f t="shared" si="38"/>
        <v>59.73331431831147</v>
      </c>
      <c r="CG17" s="24">
        <v>1709.8</v>
      </c>
      <c r="CH17" s="24">
        <v>1254.2</v>
      </c>
      <c r="CI17" s="24">
        <f t="shared" si="20"/>
        <v>73.35360860919407</v>
      </c>
      <c r="CJ17" s="24">
        <f t="shared" si="21"/>
        <v>49.90648999243962</v>
      </c>
      <c r="CK17" s="24">
        <v>1696.7</v>
      </c>
      <c r="CL17" s="24">
        <v>1254.2</v>
      </c>
      <c r="CM17" s="24">
        <f t="shared" si="22"/>
        <v>73.91996227971946</v>
      </c>
      <c r="CN17" s="24">
        <v>859.6</v>
      </c>
      <c r="CO17" s="24">
        <v>456.2</v>
      </c>
      <c r="CP17" s="24">
        <f t="shared" si="39"/>
        <v>53.07119590507212</v>
      </c>
      <c r="CQ17" s="24">
        <v>330.7</v>
      </c>
      <c r="CR17" s="24">
        <v>277.9</v>
      </c>
      <c r="CS17" s="24">
        <f t="shared" si="23"/>
        <v>84.03386755367403</v>
      </c>
      <c r="CT17" s="24">
        <f t="shared" si="24"/>
        <v>11.058055787672595</v>
      </c>
      <c r="CU17" s="5">
        <v>1023.1</v>
      </c>
      <c r="CV17" s="26">
        <v>251.8</v>
      </c>
      <c r="CW17" s="24"/>
      <c r="CX17" s="24">
        <f t="shared" si="26"/>
        <v>10.019497831363655</v>
      </c>
      <c r="CY17" s="26">
        <v>312.7</v>
      </c>
      <c r="CZ17" s="6"/>
      <c r="DA17" s="24">
        <f t="shared" si="27"/>
        <v>0</v>
      </c>
      <c r="DB17" s="26">
        <v>60</v>
      </c>
      <c r="DC17" s="26"/>
      <c r="DD17" s="24">
        <f t="shared" si="28"/>
        <v>0</v>
      </c>
      <c r="DE17" s="24">
        <f t="shared" si="43"/>
        <v>-57.69999999999982</v>
      </c>
      <c r="DF17" s="24">
        <f t="shared" si="40"/>
        <v>465.10000000000036</v>
      </c>
    </row>
    <row r="18" spans="1:110" ht="30.75" customHeight="1">
      <c r="A18" s="22">
        <v>5</v>
      </c>
      <c r="B18" s="23" t="s">
        <v>16</v>
      </c>
      <c r="C18" s="24">
        <f t="shared" si="0"/>
        <v>5050.110000000001</v>
      </c>
      <c r="D18" s="24">
        <f t="shared" si="41"/>
        <v>3882.5</v>
      </c>
      <c r="E18" s="24">
        <f t="shared" si="1"/>
        <v>76.87951351554719</v>
      </c>
      <c r="F18" s="5">
        <f t="shared" si="2"/>
        <v>746.31</v>
      </c>
      <c r="G18" s="5">
        <f t="shared" si="3"/>
        <v>766.1999999999999</v>
      </c>
      <c r="H18" s="24">
        <f t="shared" si="4"/>
        <v>102.66511235277565</v>
      </c>
      <c r="I18" s="24">
        <f t="shared" si="29"/>
        <v>653</v>
      </c>
      <c r="J18" s="24">
        <f aca="true" t="shared" si="44" ref="J18:J23">N18+R18+V18+Y18+AC18+AG18</f>
        <v>674.3</v>
      </c>
      <c r="K18" s="24">
        <f t="shared" si="5"/>
        <v>103.26186830015314</v>
      </c>
      <c r="L18" s="24">
        <f t="shared" si="6"/>
        <v>75.9346846846847</v>
      </c>
      <c r="M18" s="24">
        <v>390.7</v>
      </c>
      <c r="N18" s="24">
        <v>378.2</v>
      </c>
      <c r="O18" s="24">
        <f t="shared" si="30"/>
        <v>96.80061428205784</v>
      </c>
      <c r="P18" s="24">
        <f t="shared" si="7"/>
        <v>42.590090090090094</v>
      </c>
      <c r="Q18" s="25">
        <v>35.8</v>
      </c>
      <c r="R18" s="5">
        <v>36</v>
      </c>
      <c r="S18" s="24">
        <f t="shared" si="31"/>
        <v>100.5586592178771</v>
      </c>
      <c r="T18" s="24">
        <f t="shared" si="8"/>
        <v>4.054054054054054</v>
      </c>
      <c r="U18" s="5">
        <v>4.3</v>
      </c>
      <c r="V18" s="5">
        <v>4.2</v>
      </c>
      <c r="W18" s="24">
        <f t="shared" si="32"/>
        <v>97.67441860465117</v>
      </c>
      <c r="X18" s="25">
        <v>50</v>
      </c>
      <c r="Y18" s="5">
        <v>95.7</v>
      </c>
      <c r="Z18" s="24">
        <f t="shared" si="9"/>
        <v>191.4</v>
      </c>
      <c r="AA18" s="24">
        <f t="shared" si="10"/>
        <v>10.77702702702703</v>
      </c>
      <c r="AB18" s="36">
        <v>170</v>
      </c>
      <c r="AC18" s="5">
        <v>157.9</v>
      </c>
      <c r="AD18" s="24">
        <f t="shared" si="11"/>
        <v>92.88235294117648</v>
      </c>
      <c r="AE18" s="24">
        <f t="shared" si="12"/>
        <v>17.781531531531535</v>
      </c>
      <c r="AF18" s="24">
        <v>2.2</v>
      </c>
      <c r="AG18" s="24">
        <v>2.3</v>
      </c>
      <c r="AH18" s="24">
        <f t="shared" si="33"/>
        <v>104.54545454545452</v>
      </c>
      <c r="AI18" s="24">
        <f>AM18+AQ18+AT18+AW18+AZ18+BG18+BK18+6.2</f>
        <v>93.31</v>
      </c>
      <c r="AJ18" s="24">
        <f>AN18+AR18+AU18+AX18+BA18+BH18+BL18+6.3</f>
        <v>91.89999999999999</v>
      </c>
      <c r="AK18" s="24">
        <f t="shared" si="13"/>
        <v>98.48890794127102</v>
      </c>
      <c r="AL18" s="24">
        <f t="shared" si="14"/>
        <v>10.3490990990991</v>
      </c>
      <c r="AM18" s="25">
        <v>86.31</v>
      </c>
      <c r="AN18" s="5">
        <v>84.8</v>
      </c>
      <c r="AO18" s="24">
        <f t="shared" si="42"/>
        <v>98.25049241107635</v>
      </c>
      <c r="AP18" s="24">
        <f t="shared" si="15"/>
        <v>9.54954954954955</v>
      </c>
      <c r="AQ18" s="5">
        <v>0.8</v>
      </c>
      <c r="AR18" s="5">
        <v>0.8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f t="shared" si="16"/>
        <v>0</v>
      </c>
      <c r="BD18" s="24"/>
      <c r="BE18" s="24"/>
      <c r="BF18" s="24"/>
      <c r="BG18" s="24">
        <v>0</v>
      </c>
      <c r="BH18" s="24"/>
      <c r="BI18" s="24"/>
      <c r="BJ18" s="24">
        <f t="shared" si="17"/>
        <v>0</v>
      </c>
      <c r="BK18" s="24"/>
      <c r="BL18" s="5"/>
      <c r="BM18" s="24"/>
      <c r="BN18" s="24">
        <f t="shared" si="18"/>
        <v>0</v>
      </c>
      <c r="BO18" s="24">
        <v>4303.8</v>
      </c>
      <c r="BP18" s="5">
        <v>3116.3</v>
      </c>
      <c r="BQ18" s="24">
        <f t="shared" si="35"/>
        <v>72.4081044658209</v>
      </c>
      <c r="BR18" s="25">
        <v>687.3</v>
      </c>
      <c r="BS18" s="5">
        <v>629.2</v>
      </c>
      <c r="BT18" s="24">
        <f t="shared" si="19"/>
        <v>91.54663174741744</v>
      </c>
      <c r="BU18" s="24">
        <v>1124.4</v>
      </c>
      <c r="BV18" s="24">
        <v>182.9</v>
      </c>
      <c r="BW18" s="24">
        <f t="shared" si="36"/>
        <v>16.266453219494842</v>
      </c>
      <c r="BX18" s="24">
        <v>148.5</v>
      </c>
      <c r="BY18" s="24">
        <v>121.8</v>
      </c>
      <c r="BZ18" s="24">
        <f t="shared" si="37"/>
        <v>82.02020202020202</v>
      </c>
      <c r="CA18" s="24"/>
      <c r="CB18" s="24"/>
      <c r="CC18" s="24"/>
      <c r="CD18" s="24">
        <v>5052.2</v>
      </c>
      <c r="CE18" s="24">
        <v>3792.7</v>
      </c>
      <c r="CF18" s="24">
        <f t="shared" si="38"/>
        <v>75.07026641858991</v>
      </c>
      <c r="CG18" s="24">
        <v>1572.6</v>
      </c>
      <c r="CH18" s="24">
        <v>1222.9</v>
      </c>
      <c r="CI18" s="24">
        <f t="shared" si="20"/>
        <v>77.76294035355463</v>
      </c>
      <c r="CJ18" s="24">
        <f t="shared" si="21"/>
        <v>32.24352044717484</v>
      </c>
      <c r="CK18" s="24">
        <v>1523.3</v>
      </c>
      <c r="CL18" s="24">
        <v>1174.6</v>
      </c>
      <c r="CM18" s="24">
        <f t="shared" si="22"/>
        <v>77.10890829120987</v>
      </c>
      <c r="CN18" s="24">
        <v>2102</v>
      </c>
      <c r="CO18" s="24">
        <v>1345.3</v>
      </c>
      <c r="CP18" s="24">
        <f t="shared" si="39"/>
        <v>64.00095147478592</v>
      </c>
      <c r="CQ18" s="24">
        <v>163.5</v>
      </c>
      <c r="CR18" s="24">
        <v>73.8</v>
      </c>
      <c r="CS18" s="24">
        <f t="shared" si="23"/>
        <v>45.13761467889908</v>
      </c>
      <c r="CT18" s="24">
        <f t="shared" si="24"/>
        <v>1.945843330608801</v>
      </c>
      <c r="CU18" s="5">
        <v>1132.1</v>
      </c>
      <c r="CV18" s="26">
        <v>1083.4</v>
      </c>
      <c r="CW18" s="24">
        <f t="shared" si="25"/>
        <v>95.69825987103614</v>
      </c>
      <c r="CX18" s="24">
        <f t="shared" si="26"/>
        <v>28.565401956389913</v>
      </c>
      <c r="CY18" s="26">
        <v>273.2</v>
      </c>
      <c r="CZ18" s="26"/>
      <c r="DA18" s="24">
        <f t="shared" si="27"/>
        <v>0</v>
      </c>
      <c r="DB18" s="26">
        <v>107.8</v>
      </c>
      <c r="DC18" s="26"/>
      <c r="DD18" s="24">
        <f t="shared" si="28"/>
        <v>0</v>
      </c>
      <c r="DE18" s="24">
        <f t="shared" si="43"/>
        <v>-2.089999999999236</v>
      </c>
      <c r="DF18" s="24">
        <f t="shared" si="40"/>
        <v>89.80000000000018</v>
      </c>
    </row>
    <row r="19" spans="1:110" ht="30.75" customHeight="1">
      <c r="A19" s="22">
        <v>6</v>
      </c>
      <c r="B19" s="23" t="s">
        <v>17</v>
      </c>
      <c r="C19" s="24">
        <f t="shared" si="0"/>
        <v>3464.2</v>
      </c>
      <c r="D19" s="24">
        <f t="shared" si="41"/>
        <v>2433.1</v>
      </c>
      <c r="E19" s="24">
        <f t="shared" si="1"/>
        <v>70.23555221984874</v>
      </c>
      <c r="F19" s="5">
        <f t="shared" si="2"/>
        <v>1015.3999999999999</v>
      </c>
      <c r="G19" s="5">
        <f t="shared" si="3"/>
        <v>1020.1</v>
      </c>
      <c r="H19" s="24">
        <f t="shared" si="4"/>
        <v>100.4628717746701</v>
      </c>
      <c r="I19" s="24">
        <f t="shared" si="29"/>
        <v>1012.9999999999999</v>
      </c>
      <c r="J19" s="24">
        <f t="shared" si="44"/>
        <v>1018</v>
      </c>
      <c r="K19" s="24">
        <f t="shared" si="5"/>
        <v>100.49358341559724</v>
      </c>
      <c r="L19" s="24">
        <f t="shared" si="6"/>
        <v>99.79413782962455</v>
      </c>
      <c r="M19" s="24">
        <v>337.3</v>
      </c>
      <c r="N19" s="24">
        <v>326.6</v>
      </c>
      <c r="O19" s="24">
        <f t="shared" si="30"/>
        <v>96.827749777646</v>
      </c>
      <c r="P19" s="24">
        <f t="shared" si="7"/>
        <v>32.01646897363003</v>
      </c>
      <c r="Q19" s="25">
        <v>46</v>
      </c>
      <c r="R19" s="5">
        <v>45.9</v>
      </c>
      <c r="S19" s="24">
        <f t="shared" si="31"/>
        <v>99.78260869565217</v>
      </c>
      <c r="T19" s="24">
        <f t="shared" si="8"/>
        <v>4.499558866777767</v>
      </c>
      <c r="U19" s="5">
        <v>0</v>
      </c>
      <c r="V19" s="5">
        <v>0</v>
      </c>
      <c r="W19" s="24" t="e">
        <f t="shared" si="32"/>
        <v>#DIV/0!</v>
      </c>
      <c r="X19" s="25">
        <v>30</v>
      </c>
      <c r="Y19" s="5">
        <v>42.5</v>
      </c>
      <c r="Z19" s="24">
        <f t="shared" si="9"/>
        <v>141.66666666666669</v>
      </c>
      <c r="AA19" s="24">
        <f t="shared" si="10"/>
        <v>4.166258209979413</v>
      </c>
      <c r="AB19" s="36">
        <v>595.8</v>
      </c>
      <c r="AC19" s="5">
        <v>599.1</v>
      </c>
      <c r="AD19" s="24">
        <f t="shared" si="11"/>
        <v>100.55387713997987</v>
      </c>
      <c r="AE19" s="24">
        <f t="shared" si="12"/>
        <v>58.72953631996863</v>
      </c>
      <c r="AF19" s="24">
        <v>3.9</v>
      </c>
      <c r="AG19" s="24">
        <v>3.9</v>
      </c>
      <c r="AH19" s="24">
        <f t="shared" si="33"/>
        <v>100</v>
      </c>
      <c r="AI19" s="24">
        <f>AM19+AQ19+AT19+AW19+AZ19+BG19+BK19</f>
        <v>2.4</v>
      </c>
      <c r="AJ19" s="24">
        <f>AN19+AR19+AU19+AX19+BA19+BH19+BL19+0.2</f>
        <v>2.1</v>
      </c>
      <c r="AK19" s="24">
        <f t="shared" si="13"/>
        <v>87.50000000000001</v>
      </c>
      <c r="AL19" s="24">
        <f t="shared" si="14"/>
        <v>0.2058621703754534</v>
      </c>
      <c r="AM19" s="25">
        <v>0</v>
      </c>
      <c r="AN19" s="5">
        <v>0</v>
      </c>
      <c r="AO19" s="24"/>
      <c r="AP19" s="24">
        <f t="shared" si="15"/>
        <v>0</v>
      </c>
      <c r="AQ19" s="5">
        <v>1.4</v>
      </c>
      <c r="AR19" s="5">
        <v>1.4</v>
      </c>
      <c r="AS19" s="24"/>
      <c r="AT19" s="24">
        <v>0.4</v>
      </c>
      <c r="AU19" s="24">
        <v>0.4</v>
      </c>
      <c r="AV19" s="24"/>
      <c r="AW19" s="24"/>
      <c r="AX19" s="24"/>
      <c r="AY19" s="24"/>
      <c r="AZ19" s="24"/>
      <c r="BA19" s="24"/>
      <c r="BB19" s="24"/>
      <c r="BC19" s="24">
        <f t="shared" si="16"/>
        <v>0</v>
      </c>
      <c r="BD19" s="24"/>
      <c r="BE19" s="24"/>
      <c r="BF19" s="24"/>
      <c r="BG19" s="24">
        <v>0.6</v>
      </c>
      <c r="BH19" s="24">
        <v>0.1</v>
      </c>
      <c r="BI19" s="24"/>
      <c r="BJ19" s="24">
        <f t="shared" si="17"/>
        <v>0.00980296049406921</v>
      </c>
      <c r="BK19" s="24">
        <v>0</v>
      </c>
      <c r="BL19" s="5">
        <v>0</v>
      </c>
      <c r="BM19" s="24"/>
      <c r="BN19" s="24">
        <f t="shared" si="18"/>
        <v>0</v>
      </c>
      <c r="BO19" s="24">
        <v>2448.8</v>
      </c>
      <c r="BP19" s="5">
        <v>1413</v>
      </c>
      <c r="BQ19" s="24">
        <f t="shared" si="35"/>
        <v>57.70173146030708</v>
      </c>
      <c r="BR19" s="25">
        <v>633.4</v>
      </c>
      <c r="BS19" s="5">
        <v>579.9</v>
      </c>
      <c r="BT19" s="24">
        <f t="shared" si="19"/>
        <v>91.55352068203348</v>
      </c>
      <c r="BU19" s="24">
        <v>460.8</v>
      </c>
      <c r="BV19" s="24">
        <v>36</v>
      </c>
      <c r="BW19" s="24">
        <f t="shared" si="36"/>
        <v>7.8125</v>
      </c>
      <c r="BX19" s="24">
        <v>0</v>
      </c>
      <c r="BY19" s="24"/>
      <c r="BZ19" s="24"/>
      <c r="CA19" s="24"/>
      <c r="CB19" s="24"/>
      <c r="CC19" s="24"/>
      <c r="CD19" s="24">
        <v>3564.5</v>
      </c>
      <c r="CE19" s="24">
        <v>2499.7</v>
      </c>
      <c r="CF19" s="24">
        <f t="shared" si="38"/>
        <v>70.12764763641464</v>
      </c>
      <c r="CG19" s="24">
        <v>1649.9</v>
      </c>
      <c r="CH19" s="24">
        <v>1430.3</v>
      </c>
      <c r="CI19" s="24">
        <f t="shared" si="20"/>
        <v>86.69010243045032</v>
      </c>
      <c r="CJ19" s="24">
        <f t="shared" si="21"/>
        <v>57.218866263951675</v>
      </c>
      <c r="CK19" s="24">
        <v>1123.7</v>
      </c>
      <c r="CL19" s="24">
        <v>923.3</v>
      </c>
      <c r="CM19" s="24">
        <f t="shared" si="22"/>
        <v>82.16605855655423</v>
      </c>
      <c r="CN19" s="24">
        <v>1021.9</v>
      </c>
      <c r="CO19" s="24">
        <v>764</v>
      </c>
      <c r="CP19" s="24">
        <f t="shared" si="39"/>
        <v>74.76269693707799</v>
      </c>
      <c r="CQ19" s="24">
        <v>714.5</v>
      </c>
      <c r="CR19" s="24">
        <v>183.5</v>
      </c>
      <c r="CS19" s="24">
        <f t="shared" si="23"/>
        <v>25.682295311406577</v>
      </c>
      <c r="CT19" s="24">
        <f t="shared" si="24"/>
        <v>7.340880905708685</v>
      </c>
      <c r="CU19" s="5">
        <v>56.1</v>
      </c>
      <c r="CV19" s="26">
        <v>16.6</v>
      </c>
      <c r="CW19" s="24">
        <f t="shared" si="25"/>
        <v>29.590017825311943</v>
      </c>
      <c r="CX19" s="24">
        <f t="shared" si="26"/>
        <v>0.6640796895627477</v>
      </c>
      <c r="CY19" s="26">
        <v>203.1</v>
      </c>
      <c r="CZ19" s="26"/>
      <c r="DA19" s="24">
        <f t="shared" si="27"/>
        <v>0</v>
      </c>
      <c r="DB19" s="6">
        <v>54.9</v>
      </c>
      <c r="DC19" s="26"/>
      <c r="DD19" s="24">
        <f t="shared" si="28"/>
        <v>0</v>
      </c>
      <c r="DE19" s="24">
        <f t="shared" si="43"/>
        <v>-100.30000000000018</v>
      </c>
      <c r="DF19" s="24">
        <f t="shared" si="40"/>
        <v>-66.59999999999991</v>
      </c>
    </row>
    <row r="20" spans="1:110" ht="30.75" customHeight="1">
      <c r="A20" s="22">
        <v>7</v>
      </c>
      <c r="B20" s="23" t="s">
        <v>18</v>
      </c>
      <c r="C20" s="24">
        <f t="shared" si="0"/>
        <v>4824.8</v>
      </c>
      <c r="D20" s="24">
        <f t="shared" si="41"/>
        <v>4217.8</v>
      </c>
      <c r="E20" s="24">
        <f t="shared" si="1"/>
        <v>87.41916763389156</v>
      </c>
      <c r="F20" s="5">
        <f t="shared" si="2"/>
        <v>914.8</v>
      </c>
      <c r="G20" s="5">
        <f t="shared" si="3"/>
        <v>889.6999999999999</v>
      </c>
      <c r="H20" s="24">
        <f t="shared" si="4"/>
        <v>97.25623087013555</v>
      </c>
      <c r="I20" s="24">
        <f t="shared" si="29"/>
        <v>803.9</v>
      </c>
      <c r="J20" s="24">
        <f>N20+R20+V20+Y20+AC20+AG20</f>
        <v>779.0999999999999</v>
      </c>
      <c r="K20" s="24">
        <f t="shared" si="5"/>
        <v>96.91503918397811</v>
      </c>
      <c r="L20" s="24">
        <f t="shared" si="6"/>
        <v>66.23873490902909</v>
      </c>
      <c r="M20" s="24">
        <v>260.4</v>
      </c>
      <c r="N20" s="24">
        <v>252.2</v>
      </c>
      <c r="O20" s="24">
        <f t="shared" si="30"/>
        <v>96.85099846390169</v>
      </c>
      <c r="P20" s="24">
        <f t="shared" si="7"/>
        <v>21.441931644278185</v>
      </c>
      <c r="Q20" s="25">
        <v>110</v>
      </c>
      <c r="R20" s="5">
        <v>93.1</v>
      </c>
      <c r="S20" s="24">
        <f t="shared" si="31"/>
        <v>84.63636363636363</v>
      </c>
      <c r="T20" s="24">
        <f t="shared" si="8"/>
        <v>7.915320523720457</v>
      </c>
      <c r="U20" s="5">
        <v>13</v>
      </c>
      <c r="V20" s="5">
        <v>3</v>
      </c>
      <c r="W20" s="24">
        <f t="shared" si="32"/>
        <v>23.076923076923077</v>
      </c>
      <c r="X20" s="25">
        <v>68</v>
      </c>
      <c r="Y20" s="5">
        <v>93.9</v>
      </c>
      <c r="Z20" s="24">
        <f>Y20/X20*100</f>
        <v>138.08823529411765</v>
      </c>
      <c r="AA20" s="24">
        <f t="shared" si="10"/>
        <v>7.983336167318485</v>
      </c>
      <c r="AB20" s="36">
        <v>350</v>
      </c>
      <c r="AC20" s="5">
        <v>334.4</v>
      </c>
      <c r="AD20" s="24">
        <f t="shared" si="11"/>
        <v>95.54285714285714</v>
      </c>
      <c r="AE20" s="24">
        <f t="shared" si="12"/>
        <v>28.430539023975516</v>
      </c>
      <c r="AF20" s="24">
        <v>2.5</v>
      </c>
      <c r="AG20" s="24">
        <v>2.5</v>
      </c>
      <c r="AH20" s="24">
        <f t="shared" si="33"/>
        <v>100</v>
      </c>
      <c r="AI20" s="24">
        <f>AM20+AQ20+AT20+AW20+AZ20+BG20+BK20+30</f>
        <v>110.9</v>
      </c>
      <c r="AJ20" s="24">
        <f>AN20+AR20+AU20+AX20+BA20+BH20+BL20+30</f>
        <v>110.6</v>
      </c>
      <c r="AK20" s="24">
        <f t="shared" si="13"/>
        <v>99.72948602344454</v>
      </c>
      <c r="AL20" s="24">
        <f t="shared" si="14"/>
        <v>9.40316272742731</v>
      </c>
      <c r="AM20" s="36">
        <v>24</v>
      </c>
      <c r="AN20" s="5">
        <v>23.7</v>
      </c>
      <c r="AO20" s="24">
        <f t="shared" si="42"/>
        <v>98.75</v>
      </c>
      <c r="AP20" s="24">
        <f t="shared" si="15"/>
        <v>2.0149634415915663</v>
      </c>
      <c r="AQ20" s="5"/>
      <c r="AR20" s="5"/>
      <c r="AS20" s="24"/>
      <c r="AT20" s="24">
        <v>27.7</v>
      </c>
      <c r="AU20" s="24">
        <v>27.7</v>
      </c>
      <c r="AV20" s="24"/>
      <c r="AW20" s="24"/>
      <c r="AX20" s="24"/>
      <c r="AY20" s="24"/>
      <c r="AZ20" s="24"/>
      <c r="BA20" s="24"/>
      <c r="BB20" s="24"/>
      <c r="BC20" s="24">
        <f t="shared" si="16"/>
        <v>0</v>
      </c>
      <c r="BD20" s="24"/>
      <c r="BE20" s="24"/>
      <c r="BF20" s="24"/>
      <c r="BG20" s="24">
        <v>29.2</v>
      </c>
      <c r="BH20" s="24">
        <v>29.2</v>
      </c>
      <c r="BI20" s="24"/>
      <c r="BJ20" s="24">
        <f t="shared" si="17"/>
        <v>2.482570991328006</v>
      </c>
      <c r="BK20" s="24"/>
      <c r="BL20" s="5"/>
      <c r="BM20" s="24"/>
      <c r="BN20" s="24">
        <f>BL20/(G20+BY20)*100</f>
        <v>0</v>
      </c>
      <c r="BO20" s="24">
        <v>3910</v>
      </c>
      <c r="BP20" s="5">
        <v>3328.1</v>
      </c>
      <c r="BQ20" s="24">
        <f t="shared" si="35"/>
        <v>85.11764705882354</v>
      </c>
      <c r="BR20" s="25">
        <v>832.7</v>
      </c>
      <c r="BS20" s="5">
        <v>762.2</v>
      </c>
      <c r="BT20" s="24">
        <f t="shared" si="19"/>
        <v>91.53356550978744</v>
      </c>
      <c r="BU20" s="24">
        <v>387</v>
      </c>
      <c r="BV20" s="24">
        <v>116.9</v>
      </c>
      <c r="BW20" s="24">
        <f t="shared" si="36"/>
        <v>30.20671834625323</v>
      </c>
      <c r="BX20" s="24">
        <v>455</v>
      </c>
      <c r="BY20" s="24">
        <v>286.5</v>
      </c>
      <c r="BZ20" s="24">
        <f t="shared" si="37"/>
        <v>62.967032967032964</v>
      </c>
      <c r="CA20" s="24"/>
      <c r="CB20" s="24"/>
      <c r="CC20" s="24"/>
      <c r="CD20" s="24">
        <v>4824.8</v>
      </c>
      <c r="CE20" s="24">
        <v>4105.6</v>
      </c>
      <c r="CF20" s="24">
        <f t="shared" si="38"/>
        <v>85.09368263969492</v>
      </c>
      <c r="CG20" s="24">
        <v>1609.3</v>
      </c>
      <c r="CH20" s="24">
        <v>1256.3</v>
      </c>
      <c r="CI20" s="24">
        <f t="shared" si="20"/>
        <v>78.06499720375318</v>
      </c>
      <c r="CJ20" s="24">
        <f t="shared" si="21"/>
        <v>30.5996687451286</v>
      </c>
      <c r="CK20" s="24">
        <v>1608.3</v>
      </c>
      <c r="CL20" s="24">
        <v>1256.3</v>
      </c>
      <c r="CM20" s="24">
        <f>CL20/CK20*100</f>
        <v>78.11353603183485</v>
      </c>
      <c r="CN20" s="24">
        <v>2680.7</v>
      </c>
      <c r="CO20" s="24">
        <v>2433.1</v>
      </c>
      <c r="CP20" s="24">
        <f t="shared" si="39"/>
        <v>90.7636065206849</v>
      </c>
      <c r="CQ20" s="24">
        <v>90</v>
      </c>
      <c r="CR20" s="24">
        <v>49.8</v>
      </c>
      <c r="CS20" s="24">
        <f t="shared" si="23"/>
        <v>55.333333333333336</v>
      </c>
      <c r="CT20" s="24">
        <f t="shared" si="24"/>
        <v>1.2129773967264224</v>
      </c>
      <c r="CU20" s="5">
        <v>362.9</v>
      </c>
      <c r="CV20" s="5">
        <v>295.2</v>
      </c>
      <c r="CW20" s="24">
        <f t="shared" si="25"/>
        <v>81.34472306420501</v>
      </c>
      <c r="CX20" s="24">
        <f t="shared" si="26"/>
        <v>7.190179267342166</v>
      </c>
      <c r="CY20" s="6">
        <v>495.6</v>
      </c>
      <c r="CZ20" s="26"/>
      <c r="DA20" s="24">
        <f t="shared" si="27"/>
        <v>0</v>
      </c>
      <c r="DB20" s="6">
        <v>60</v>
      </c>
      <c r="DC20" s="6"/>
      <c r="DD20" s="24">
        <f t="shared" si="28"/>
        <v>0</v>
      </c>
      <c r="DE20" s="24">
        <f t="shared" si="43"/>
        <v>0</v>
      </c>
      <c r="DF20" s="24">
        <f t="shared" si="40"/>
        <v>112.19999999999982</v>
      </c>
    </row>
    <row r="21" spans="1:110" ht="30.75" customHeight="1">
      <c r="A21" s="22">
        <v>8</v>
      </c>
      <c r="B21" s="23" t="s">
        <v>19</v>
      </c>
      <c r="C21" s="24">
        <f t="shared" si="0"/>
        <v>4155.1</v>
      </c>
      <c r="D21" s="24">
        <f t="shared" si="41"/>
        <v>3963</v>
      </c>
      <c r="E21" s="24">
        <f t="shared" si="1"/>
        <v>95.37676590214434</v>
      </c>
      <c r="F21" s="5">
        <f t="shared" si="2"/>
        <v>1174.7</v>
      </c>
      <c r="G21" s="5">
        <f t="shared" si="3"/>
        <v>1283.7</v>
      </c>
      <c r="H21" s="24">
        <f t="shared" si="4"/>
        <v>109.27896484208735</v>
      </c>
      <c r="I21" s="24">
        <f t="shared" si="29"/>
        <v>522.3000000000001</v>
      </c>
      <c r="J21" s="24">
        <f t="shared" si="44"/>
        <v>479.7</v>
      </c>
      <c r="K21" s="24">
        <f t="shared" si="5"/>
        <v>91.84376794945433</v>
      </c>
      <c r="L21" s="24">
        <f t="shared" si="6"/>
        <v>34.79364618843838</v>
      </c>
      <c r="M21" s="24">
        <v>305.3</v>
      </c>
      <c r="N21" s="24">
        <v>295.6</v>
      </c>
      <c r="O21" s="24">
        <f t="shared" si="30"/>
        <v>96.82279724860793</v>
      </c>
      <c r="P21" s="24">
        <f t="shared" si="7"/>
        <v>21.44048741568144</v>
      </c>
      <c r="Q21" s="25">
        <v>22</v>
      </c>
      <c r="R21" s="5">
        <v>20.6</v>
      </c>
      <c r="S21" s="24">
        <f t="shared" si="31"/>
        <v>93.63636363636364</v>
      </c>
      <c r="T21" s="24">
        <f t="shared" si="8"/>
        <v>1.4941611663160947</v>
      </c>
      <c r="U21" s="5">
        <v>3.3</v>
      </c>
      <c r="V21" s="5">
        <v>3.3</v>
      </c>
      <c r="W21" s="24">
        <f t="shared" si="32"/>
        <v>100</v>
      </c>
      <c r="X21" s="25">
        <v>44</v>
      </c>
      <c r="Y21" s="5">
        <v>32.9</v>
      </c>
      <c r="Z21" s="24">
        <f t="shared" si="9"/>
        <v>74.77272727272727</v>
      </c>
      <c r="AA21" s="24">
        <f t="shared" si="10"/>
        <v>2.3863059403786173</v>
      </c>
      <c r="AB21" s="36">
        <v>145</v>
      </c>
      <c r="AC21" s="5">
        <v>124.6</v>
      </c>
      <c r="AD21" s="24">
        <f t="shared" si="11"/>
        <v>85.93103448275862</v>
      </c>
      <c r="AE21" s="24">
        <f t="shared" si="12"/>
        <v>9.037499093348806</v>
      </c>
      <c r="AF21" s="24">
        <v>2.7</v>
      </c>
      <c r="AG21" s="24">
        <v>2.7</v>
      </c>
      <c r="AH21" s="24">
        <f t="shared" si="33"/>
        <v>100</v>
      </c>
      <c r="AI21" s="24">
        <f>AM21+AQ21+AT21+AW21+AZ21+BG21+BK21</f>
        <v>652.4</v>
      </c>
      <c r="AJ21" s="24">
        <f>AN21+AR21+AU21+AX21+BA21+BH21+BL21</f>
        <v>804</v>
      </c>
      <c r="AK21" s="24">
        <f t="shared" si="13"/>
        <v>123.23727774371551</v>
      </c>
      <c r="AL21" s="24">
        <f t="shared" si="14"/>
        <v>58.315804743599045</v>
      </c>
      <c r="AM21" s="25">
        <v>20.4</v>
      </c>
      <c r="AN21" s="5">
        <v>20.4</v>
      </c>
      <c r="AO21" s="24">
        <f t="shared" si="42"/>
        <v>100</v>
      </c>
      <c r="AP21" s="24">
        <f t="shared" si="15"/>
        <v>1.4796547472256472</v>
      </c>
      <c r="AQ21" s="5"/>
      <c r="AR21" s="5"/>
      <c r="AS21" s="24"/>
      <c r="AT21" s="24">
        <v>0</v>
      </c>
      <c r="AU21" s="24">
        <v>0</v>
      </c>
      <c r="AV21" s="24"/>
      <c r="AW21" s="24"/>
      <c r="AX21" s="24"/>
      <c r="AY21" s="24"/>
      <c r="AZ21" s="24">
        <v>88</v>
      </c>
      <c r="BA21" s="24">
        <v>76.9</v>
      </c>
      <c r="BB21" s="24">
        <f>BA21/AZ21*100</f>
        <v>87.38636363636364</v>
      </c>
      <c r="BC21" s="24">
        <f t="shared" si="16"/>
        <v>5.577718140277073</v>
      </c>
      <c r="BD21" s="24"/>
      <c r="BE21" s="24"/>
      <c r="BF21" s="24"/>
      <c r="BG21" s="24">
        <v>544</v>
      </c>
      <c r="BH21" s="24">
        <v>706.7</v>
      </c>
      <c r="BI21" s="24">
        <f>BH21/BG21*100</f>
        <v>129.90808823529412</v>
      </c>
      <c r="BJ21" s="24">
        <f t="shared" si="17"/>
        <v>51.25843185609632</v>
      </c>
      <c r="BK21" s="24">
        <v>0</v>
      </c>
      <c r="BL21" s="5">
        <v>0</v>
      </c>
      <c r="BM21" s="24"/>
      <c r="BN21" s="24">
        <f t="shared" si="18"/>
        <v>0</v>
      </c>
      <c r="BO21" s="24">
        <v>2980.4</v>
      </c>
      <c r="BP21" s="5">
        <v>2679.3</v>
      </c>
      <c r="BQ21" s="24">
        <f t="shared" si="35"/>
        <v>89.89732921755468</v>
      </c>
      <c r="BR21" s="25">
        <v>718.9</v>
      </c>
      <c r="BS21" s="5">
        <v>658.1</v>
      </c>
      <c r="BT21" s="24">
        <f t="shared" si="19"/>
        <v>91.54263458060927</v>
      </c>
      <c r="BU21" s="24">
        <v>326.5</v>
      </c>
      <c r="BV21" s="24">
        <v>119.3</v>
      </c>
      <c r="BW21" s="24">
        <f t="shared" si="36"/>
        <v>36.53905053598775</v>
      </c>
      <c r="BX21" s="24">
        <v>40</v>
      </c>
      <c r="BY21" s="24">
        <v>95</v>
      </c>
      <c r="BZ21" s="24">
        <f t="shared" si="37"/>
        <v>237.5</v>
      </c>
      <c r="CA21" s="24"/>
      <c r="CB21" s="24"/>
      <c r="CC21" s="24"/>
      <c r="CD21" s="24">
        <v>4155.1</v>
      </c>
      <c r="CE21" s="24">
        <v>3483.3</v>
      </c>
      <c r="CF21" s="24">
        <f>CE21/CD21*100</f>
        <v>83.83191740270992</v>
      </c>
      <c r="CG21" s="24">
        <v>1468.7</v>
      </c>
      <c r="CH21" s="24">
        <v>1255.2</v>
      </c>
      <c r="CI21" s="24">
        <f t="shared" si="20"/>
        <v>85.4633349220399</v>
      </c>
      <c r="CJ21" s="24">
        <f t="shared" si="21"/>
        <v>36.0347945913358</v>
      </c>
      <c r="CK21" s="24">
        <v>1432.2</v>
      </c>
      <c r="CL21" s="24">
        <v>1255.2</v>
      </c>
      <c r="CM21" s="24">
        <f t="shared" si="22"/>
        <v>87.64139086719732</v>
      </c>
      <c r="CN21" s="24">
        <v>532.6</v>
      </c>
      <c r="CO21" s="24">
        <v>323</v>
      </c>
      <c r="CP21" s="24">
        <f t="shared" si="39"/>
        <v>60.64588809613218</v>
      </c>
      <c r="CQ21" s="24">
        <v>344.7</v>
      </c>
      <c r="CR21" s="24">
        <v>256.9</v>
      </c>
      <c r="CS21" s="24">
        <f t="shared" si="23"/>
        <v>74.528575572962</v>
      </c>
      <c r="CT21" s="24">
        <f t="shared" si="24"/>
        <v>7.375190193207589</v>
      </c>
      <c r="CU21" s="5">
        <v>1727.1</v>
      </c>
      <c r="CV21" s="5">
        <v>1577</v>
      </c>
      <c r="CW21" s="24">
        <f t="shared" si="25"/>
        <v>91.30913091309132</v>
      </c>
      <c r="CX21" s="24">
        <f t="shared" si="26"/>
        <v>45.273160508713</v>
      </c>
      <c r="CY21" s="6">
        <v>339.3</v>
      </c>
      <c r="CZ21" s="26"/>
      <c r="DA21" s="24">
        <f t="shared" si="27"/>
        <v>0</v>
      </c>
      <c r="DB21" s="26">
        <v>68</v>
      </c>
      <c r="DC21" s="26"/>
      <c r="DD21" s="24">
        <f t="shared" si="28"/>
        <v>0</v>
      </c>
      <c r="DE21" s="24">
        <f t="shared" si="43"/>
        <v>0</v>
      </c>
      <c r="DF21" s="24">
        <f t="shared" si="40"/>
        <v>479.6999999999998</v>
      </c>
    </row>
    <row r="22" spans="1:110" ht="30.75" customHeight="1">
      <c r="A22" s="22">
        <v>9</v>
      </c>
      <c r="B22" s="23" t="s">
        <v>36</v>
      </c>
      <c r="C22" s="24">
        <f t="shared" si="0"/>
        <v>2985</v>
      </c>
      <c r="D22" s="24">
        <f t="shared" si="41"/>
        <v>3037</v>
      </c>
      <c r="E22" s="24">
        <f t="shared" si="1"/>
        <v>101.74204355108878</v>
      </c>
      <c r="F22" s="5">
        <f t="shared" si="2"/>
        <v>1112.3000000000002</v>
      </c>
      <c r="G22" s="5">
        <f t="shared" si="3"/>
        <v>1329.4</v>
      </c>
      <c r="H22" s="24">
        <f t="shared" si="4"/>
        <v>119.51811561629056</v>
      </c>
      <c r="I22" s="24">
        <f t="shared" si="29"/>
        <v>536.7</v>
      </c>
      <c r="J22" s="24">
        <f t="shared" si="44"/>
        <v>494.90000000000003</v>
      </c>
      <c r="K22" s="24">
        <f t="shared" si="5"/>
        <v>92.21166387180921</v>
      </c>
      <c r="L22" s="24">
        <f t="shared" si="6"/>
        <v>35.601755269405075</v>
      </c>
      <c r="M22" s="24">
        <v>232.7</v>
      </c>
      <c r="N22" s="24">
        <v>225.3</v>
      </c>
      <c r="O22" s="24">
        <f t="shared" si="30"/>
        <v>96.81993983669962</v>
      </c>
      <c r="P22" s="24">
        <f t="shared" si="7"/>
        <v>16.207467088698653</v>
      </c>
      <c r="Q22" s="25">
        <v>29</v>
      </c>
      <c r="R22" s="5">
        <v>26.8</v>
      </c>
      <c r="S22" s="24">
        <f t="shared" si="31"/>
        <v>92.41379310344828</v>
      </c>
      <c r="T22" s="24">
        <f t="shared" si="8"/>
        <v>1.9279188547586503</v>
      </c>
      <c r="U22" s="5">
        <v>0</v>
      </c>
      <c r="V22" s="5">
        <v>3.7</v>
      </c>
      <c r="W22" s="24" t="e">
        <f t="shared" si="32"/>
        <v>#DIV/0!</v>
      </c>
      <c r="X22" s="25">
        <v>100</v>
      </c>
      <c r="Y22" s="5">
        <v>108.4</v>
      </c>
      <c r="Z22" s="24">
        <f t="shared" si="9"/>
        <v>108.4</v>
      </c>
      <c r="AA22" s="24">
        <f t="shared" si="10"/>
        <v>7.798000143874541</v>
      </c>
      <c r="AB22" s="36">
        <v>170</v>
      </c>
      <c r="AC22" s="5">
        <v>125.7</v>
      </c>
      <c r="AD22" s="24">
        <f t="shared" si="11"/>
        <v>73.94117647058823</v>
      </c>
      <c r="AE22" s="24">
        <f t="shared" si="12"/>
        <v>9.042514926983669</v>
      </c>
      <c r="AF22" s="24">
        <v>5</v>
      </c>
      <c r="AG22" s="24">
        <v>5</v>
      </c>
      <c r="AH22" s="24">
        <f t="shared" si="33"/>
        <v>100</v>
      </c>
      <c r="AI22" s="24">
        <f>AM22+AQ22+AT22+AW22+AZ22+BG22+BK22</f>
        <v>575.6</v>
      </c>
      <c r="AJ22" s="24">
        <f>AN22+AR22+AU22+AX22+BA22+BH22+BL22</f>
        <v>834.5</v>
      </c>
      <c r="AK22" s="24">
        <f t="shared" si="13"/>
        <v>144.97915218902017</v>
      </c>
      <c r="AL22" s="24">
        <f t="shared" si="14"/>
        <v>60.03165239910797</v>
      </c>
      <c r="AM22" s="113">
        <v>6.7</v>
      </c>
      <c r="AN22" s="5">
        <v>6.7</v>
      </c>
      <c r="AO22" s="24">
        <f>AN22/AM22*100</f>
        <v>100</v>
      </c>
      <c r="AP22" s="24">
        <f t="shared" si="15"/>
        <v>0.4819797136896626</v>
      </c>
      <c r="AQ22" s="5"/>
      <c r="AR22" s="5"/>
      <c r="AS22" s="24"/>
      <c r="AT22" s="24">
        <v>112.2</v>
      </c>
      <c r="AU22" s="24">
        <v>117.6</v>
      </c>
      <c r="AV22" s="24">
        <f>AU22/AT22*100</f>
        <v>104.81283422459893</v>
      </c>
      <c r="AW22" s="24"/>
      <c r="AX22" s="24"/>
      <c r="AY22" s="24"/>
      <c r="AZ22" s="24"/>
      <c r="BA22" s="24"/>
      <c r="BB22" s="24"/>
      <c r="BC22" s="24">
        <f t="shared" si="16"/>
        <v>0</v>
      </c>
      <c r="BD22" s="24"/>
      <c r="BE22" s="24"/>
      <c r="BF22" s="24"/>
      <c r="BG22" s="24">
        <v>456.7</v>
      </c>
      <c r="BH22" s="24">
        <v>710.2</v>
      </c>
      <c r="BI22" s="24">
        <f>BH22/BG22*100</f>
        <v>155.50689730676595</v>
      </c>
      <c r="BJ22" s="24">
        <f t="shared" si="17"/>
        <v>51.08984965110424</v>
      </c>
      <c r="BK22" s="24"/>
      <c r="BL22" s="5"/>
      <c r="BM22" s="24"/>
      <c r="BN22" s="24">
        <f t="shared" si="18"/>
        <v>0</v>
      </c>
      <c r="BO22" s="24">
        <v>1872.7</v>
      </c>
      <c r="BP22" s="5">
        <v>1707.6</v>
      </c>
      <c r="BQ22" s="24">
        <f t="shared" si="35"/>
        <v>91.18385219202221</v>
      </c>
      <c r="BR22" s="25">
        <v>1229.9</v>
      </c>
      <c r="BS22" s="5">
        <v>1126.7</v>
      </c>
      <c r="BT22" s="24">
        <f t="shared" si="19"/>
        <v>91.60907390844784</v>
      </c>
      <c r="BU22" s="24">
        <v>27</v>
      </c>
      <c r="BV22" s="24">
        <v>11.3</v>
      </c>
      <c r="BW22" s="24">
        <f t="shared" si="36"/>
        <v>41.851851851851855</v>
      </c>
      <c r="BX22" s="24">
        <v>61.6</v>
      </c>
      <c r="BY22" s="24">
        <v>60.7</v>
      </c>
      <c r="BZ22" s="24">
        <f t="shared" si="37"/>
        <v>98.53896103896103</v>
      </c>
      <c r="CA22" s="24"/>
      <c r="CB22" s="24"/>
      <c r="CC22" s="24"/>
      <c r="CD22" s="24">
        <v>2985</v>
      </c>
      <c r="CE22" s="24">
        <v>2562.1</v>
      </c>
      <c r="CF22" s="24">
        <f>CE22/CD22*100</f>
        <v>85.83249581239531</v>
      </c>
      <c r="CG22" s="24">
        <v>1395.5</v>
      </c>
      <c r="CH22" s="24">
        <v>1101.2</v>
      </c>
      <c r="CI22" s="24">
        <f t="shared" si="20"/>
        <v>78.91078466499462</v>
      </c>
      <c r="CJ22" s="24">
        <f t="shared" si="21"/>
        <v>42.980367667148045</v>
      </c>
      <c r="CK22" s="24">
        <v>1394.5</v>
      </c>
      <c r="CL22" s="24">
        <v>1101.2</v>
      </c>
      <c r="CM22" s="24">
        <f t="shared" si="22"/>
        <v>78.96737181785586</v>
      </c>
      <c r="CN22" s="24">
        <v>405.4</v>
      </c>
      <c r="CO22" s="24">
        <v>363.6</v>
      </c>
      <c r="CP22" s="24">
        <f t="shared" si="39"/>
        <v>89.68919585594476</v>
      </c>
      <c r="CQ22" s="24">
        <v>683.1</v>
      </c>
      <c r="CR22" s="24">
        <v>658.1</v>
      </c>
      <c r="CS22" s="24">
        <f t="shared" si="23"/>
        <v>96.34021373151808</v>
      </c>
      <c r="CT22" s="24">
        <f t="shared" si="24"/>
        <v>25.685960735334294</v>
      </c>
      <c r="CU22" s="5">
        <v>359</v>
      </c>
      <c r="CV22" s="5">
        <v>308</v>
      </c>
      <c r="CW22" s="24">
        <f t="shared" si="25"/>
        <v>85.79387186629526</v>
      </c>
      <c r="CX22" s="24">
        <f t="shared" si="26"/>
        <v>12.021388704578277</v>
      </c>
      <c r="CY22" s="6">
        <v>426.6</v>
      </c>
      <c r="CZ22" s="26"/>
      <c r="DA22" s="24">
        <f t="shared" si="27"/>
        <v>0</v>
      </c>
      <c r="DB22" s="6">
        <v>105.4</v>
      </c>
      <c r="DC22" s="26"/>
      <c r="DD22" s="24">
        <f t="shared" si="28"/>
        <v>0</v>
      </c>
      <c r="DE22" s="24">
        <f t="shared" si="43"/>
        <v>0</v>
      </c>
      <c r="DF22" s="24">
        <f t="shared" si="40"/>
        <v>474.9000000000001</v>
      </c>
    </row>
    <row r="23" spans="1:110" ht="30.75" customHeight="1">
      <c r="A23" s="22">
        <v>10</v>
      </c>
      <c r="B23" s="23" t="s">
        <v>20</v>
      </c>
      <c r="C23" s="24">
        <f t="shared" si="0"/>
        <v>4001</v>
      </c>
      <c r="D23" s="24">
        <f t="shared" si="41"/>
        <v>2828.9</v>
      </c>
      <c r="E23" s="24">
        <f t="shared" si="1"/>
        <v>70.70482379405149</v>
      </c>
      <c r="F23" s="5">
        <f t="shared" si="2"/>
        <v>1147</v>
      </c>
      <c r="G23" s="5">
        <f t="shared" si="3"/>
        <v>870.4000000000001</v>
      </c>
      <c r="H23" s="24">
        <f t="shared" si="4"/>
        <v>75.88491717523976</v>
      </c>
      <c r="I23" s="24">
        <f t="shared" si="29"/>
        <v>768.2</v>
      </c>
      <c r="J23" s="24">
        <f t="shared" si="44"/>
        <v>802.7</v>
      </c>
      <c r="K23" s="24">
        <f t="shared" si="5"/>
        <v>104.49101796407186</v>
      </c>
      <c r="L23" s="24">
        <f t="shared" si="6"/>
        <v>70.82230457031939</v>
      </c>
      <c r="M23" s="24">
        <v>256.2</v>
      </c>
      <c r="N23" s="24">
        <v>248.1</v>
      </c>
      <c r="O23" s="24">
        <f t="shared" si="30"/>
        <v>96.8384074941452</v>
      </c>
      <c r="P23" s="24">
        <f t="shared" si="7"/>
        <v>21.88988883006882</v>
      </c>
      <c r="Q23" s="25">
        <v>120</v>
      </c>
      <c r="R23" s="5">
        <v>108.2</v>
      </c>
      <c r="S23" s="24">
        <f t="shared" si="31"/>
        <v>90.16666666666667</v>
      </c>
      <c r="T23" s="24">
        <f t="shared" si="8"/>
        <v>9.546497264866773</v>
      </c>
      <c r="U23" s="5">
        <v>0</v>
      </c>
      <c r="V23" s="5">
        <v>0</v>
      </c>
      <c r="W23" s="24"/>
      <c r="X23" s="25">
        <v>100</v>
      </c>
      <c r="Y23" s="5">
        <v>106.8</v>
      </c>
      <c r="Z23" s="24">
        <f t="shared" si="9"/>
        <v>106.80000000000001</v>
      </c>
      <c r="AA23" s="24">
        <f t="shared" si="10"/>
        <v>9.422975119110639</v>
      </c>
      <c r="AB23" s="36">
        <v>290</v>
      </c>
      <c r="AC23" s="5">
        <v>337.6</v>
      </c>
      <c r="AD23" s="24">
        <f t="shared" si="11"/>
        <v>116.41379310344828</v>
      </c>
      <c r="AE23" s="24">
        <f t="shared" si="12"/>
        <v>29.786483148050113</v>
      </c>
      <c r="AF23" s="24">
        <v>2</v>
      </c>
      <c r="AG23" s="24">
        <v>2</v>
      </c>
      <c r="AH23" s="24">
        <f t="shared" si="33"/>
        <v>100</v>
      </c>
      <c r="AI23" s="24">
        <f>AM23+AQ23+AT23+AW23+AZ23+BG23+BK23</f>
        <v>378.8</v>
      </c>
      <c r="AJ23" s="24">
        <f>AN23+AR23+AU23+AX23+BA23+BH23+BL23</f>
        <v>67.69999999999999</v>
      </c>
      <c r="AK23" s="24">
        <f t="shared" si="13"/>
        <v>17.87222808870116</v>
      </c>
      <c r="AL23" s="24">
        <f t="shared" si="14"/>
        <v>5.973178048350095</v>
      </c>
      <c r="AM23" s="25">
        <v>34.4</v>
      </c>
      <c r="AN23" s="5">
        <v>33.4</v>
      </c>
      <c r="AO23" s="24">
        <f t="shared" si="42"/>
        <v>97.09302325581395</v>
      </c>
      <c r="AP23" s="24">
        <f t="shared" si="15"/>
        <v>2.9468854773248627</v>
      </c>
      <c r="AQ23" s="5"/>
      <c r="AR23" s="5"/>
      <c r="AS23" s="24"/>
      <c r="AT23" s="24">
        <v>34.4</v>
      </c>
      <c r="AU23" s="24">
        <v>34.3</v>
      </c>
      <c r="AV23" s="24"/>
      <c r="AW23" s="24">
        <v>0</v>
      </c>
      <c r="AX23" s="24">
        <v>0</v>
      </c>
      <c r="AY23" s="24" t="e">
        <f>AX23/AW23*100</f>
        <v>#DIV/0!</v>
      </c>
      <c r="AZ23" s="24">
        <v>10</v>
      </c>
      <c r="BA23" s="24">
        <v>0</v>
      </c>
      <c r="BB23" s="24">
        <f aca="true" t="shared" si="45" ref="BB23:BB38">BA23/AZ23*100</f>
        <v>0</v>
      </c>
      <c r="BC23" s="24">
        <f t="shared" si="16"/>
        <v>0</v>
      </c>
      <c r="BD23" s="24"/>
      <c r="BE23" s="24"/>
      <c r="BF23" s="24"/>
      <c r="BG23" s="24">
        <v>300</v>
      </c>
      <c r="BH23" s="24">
        <v>0</v>
      </c>
      <c r="BI23" s="24"/>
      <c r="BJ23" s="24">
        <f t="shared" si="17"/>
        <v>0</v>
      </c>
      <c r="BK23" s="24"/>
      <c r="BL23" s="5"/>
      <c r="BM23" s="24"/>
      <c r="BN23" s="24">
        <f t="shared" si="18"/>
        <v>0</v>
      </c>
      <c r="BO23" s="24">
        <v>2854</v>
      </c>
      <c r="BP23" s="5">
        <v>1958.5</v>
      </c>
      <c r="BQ23" s="24">
        <f>BP23/BO23*100</f>
        <v>68.62298528381218</v>
      </c>
      <c r="BR23" s="25">
        <v>527.4</v>
      </c>
      <c r="BS23" s="5">
        <v>483</v>
      </c>
      <c r="BT23" s="24">
        <f t="shared" si="19"/>
        <v>91.58134243458476</v>
      </c>
      <c r="BU23" s="24">
        <v>669.8</v>
      </c>
      <c r="BV23" s="24">
        <v>19.2</v>
      </c>
      <c r="BW23" s="24">
        <f t="shared" si="36"/>
        <v>2.866527321588534</v>
      </c>
      <c r="BX23" s="24">
        <v>330.3</v>
      </c>
      <c r="BY23" s="24">
        <v>263</v>
      </c>
      <c r="BZ23" s="24">
        <f t="shared" si="37"/>
        <v>79.62458371177718</v>
      </c>
      <c r="CA23" s="24"/>
      <c r="CB23" s="24"/>
      <c r="CC23" s="24"/>
      <c r="CD23" s="24">
        <v>4001</v>
      </c>
      <c r="CE23" s="24">
        <v>2786.3</v>
      </c>
      <c r="CF23" s="24">
        <f>CE23/CD23*100</f>
        <v>69.64008997750562</v>
      </c>
      <c r="CG23" s="24">
        <v>1746.3</v>
      </c>
      <c r="CH23" s="24">
        <v>1091.4</v>
      </c>
      <c r="CI23" s="24">
        <f t="shared" si="20"/>
        <v>62.4978526026456</v>
      </c>
      <c r="CJ23" s="24">
        <f t="shared" si="21"/>
        <v>39.17022574740695</v>
      </c>
      <c r="CK23" s="24">
        <v>1690.1</v>
      </c>
      <c r="CL23" s="24">
        <v>1036.2</v>
      </c>
      <c r="CM23" s="24">
        <f t="shared" si="22"/>
        <v>61.30998165789007</v>
      </c>
      <c r="CN23" s="24">
        <v>1831</v>
      </c>
      <c r="CO23" s="24">
        <v>1455.6</v>
      </c>
      <c r="CP23" s="24">
        <f t="shared" si="39"/>
        <v>79.49754232659748</v>
      </c>
      <c r="CQ23" s="24">
        <v>241.7</v>
      </c>
      <c r="CR23" s="24">
        <v>111.6</v>
      </c>
      <c r="CS23" s="24">
        <f t="shared" si="23"/>
        <v>46.172941663218865</v>
      </c>
      <c r="CT23" s="24">
        <f t="shared" si="24"/>
        <v>4.005311703693069</v>
      </c>
      <c r="CU23" s="5">
        <v>100</v>
      </c>
      <c r="CV23" s="5">
        <v>56.5</v>
      </c>
      <c r="CW23" s="24">
        <f t="shared" si="25"/>
        <v>56.49999999999999</v>
      </c>
      <c r="CX23" s="24">
        <f t="shared" si="26"/>
        <v>2.027778774719162</v>
      </c>
      <c r="CY23" s="26">
        <v>415.4</v>
      </c>
      <c r="CZ23" s="26"/>
      <c r="DA23" s="24">
        <f t="shared" si="27"/>
        <v>0</v>
      </c>
      <c r="DB23" s="6">
        <v>40</v>
      </c>
      <c r="DC23" s="26"/>
      <c r="DD23" s="24">
        <f t="shared" si="28"/>
        <v>0</v>
      </c>
      <c r="DE23" s="24">
        <f t="shared" si="43"/>
        <v>0</v>
      </c>
      <c r="DF23" s="24">
        <f t="shared" si="40"/>
        <v>42.59999999999991</v>
      </c>
    </row>
    <row r="24" spans="1:110" ht="30.75" customHeight="1">
      <c r="A24" s="22">
        <v>11</v>
      </c>
      <c r="B24" s="23" t="s">
        <v>21</v>
      </c>
      <c r="C24" s="24">
        <f t="shared" si="0"/>
        <v>9903.1</v>
      </c>
      <c r="D24" s="24">
        <f>G24+BP24</f>
        <v>8702.8</v>
      </c>
      <c r="E24" s="24">
        <f>D24/C24*100</f>
        <v>87.87955286728398</v>
      </c>
      <c r="F24" s="5">
        <f>+I24+AI24</f>
        <v>865.5</v>
      </c>
      <c r="G24" s="5">
        <f>+J24+AJ24</f>
        <v>909.8000000000002</v>
      </c>
      <c r="H24" s="24">
        <f>G24/F24*100</f>
        <v>105.11842865395727</v>
      </c>
      <c r="I24" s="24">
        <f>M24+Q24+U24+X24+AB24+AF24</f>
        <v>682.5</v>
      </c>
      <c r="J24" s="24">
        <f>N24+R24+V24+Y24+AC24+AG24</f>
        <v>720.7000000000002</v>
      </c>
      <c r="K24" s="24">
        <f>J24/I24*100</f>
        <v>105.59706959706962</v>
      </c>
      <c r="L24" s="24">
        <f>+J24/(G24+BY24)*100</f>
        <v>70.1001848069254</v>
      </c>
      <c r="M24" s="24">
        <v>401.3</v>
      </c>
      <c r="N24" s="24">
        <v>388.6</v>
      </c>
      <c r="O24" s="24">
        <f>N24/M24*100</f>
        <v>96.83528532270122</v>
      </c>
      <c r="P24" s="24">
        <f>+N24/(G24+BY24)*100</f>
        <v>37.79787958369808</v>
      </c>
      <c r="Q24" s="25">
        <v>34</v>
      </c>
      <c r="R24" s="5">
        <v>32.6</v>
      </c>
      <c r="S24" s="24">
        <f>R24/Q24*100</f>
        <v>95.88235294117648</v>
      </c>
      <c r="T24" s="24">
        <f>+R24/(G24+BY24)*100</f>
        <v>3.170897772590215</v>
      </c>
      <c r="U24" s="5">
        <v>3.5</v>
      </c>
      <c r="V24" s="5">
        <v>3.6</v>
      </c>
      <c r="W24" s="24">
        <f>V24/U24*100</f>
        <v>102.85714285714288</v>
      </c>
      <c r="X24" s="25">
        <v>61</v>
      </c>
      <c r="Y24" s="5">
        <v>120.1</v>
      </c>
      <c r="Z24" s="24">
        <f>Y24/X24*100</f>
        <v>196.88524590163934</v>
      </c>
      <c r="AA24" s="24">
        <f>+Y24/(G24+BY24)*100</f>
        <v>11.681743021106893</v>
      </c>
      <c r="AB24" s="36">
        <v>180</v>
      </c>
      <c r="AC24" s="5">
        <v>173.1</v>
      </c>
      <c r="AD24" s="24">
        <f>AC24/AB24*100</f>
        <v>96.16666666666667</v>
      </c>
      <c r="AE24" s="24">
        <f>+AC24/(G24+BY24)*100</f>
        <v>16.836883571637</v>
      </c>
      <c r="AF24" s="24">
        <v>2.7</v>
      </c>
      <c r="AG24" s="24">
        <v>2.7</v>
      </c>
      <c r="AH24" s="24">
        <f>AG24/AF24*100</f>
        <v>100</v>
      </c>
      <c r="AI24" s="24">
        <f>AM24+AQ24+AT24+AW24+AZ24+BG24+BK24</f>
        <v>183</v>
      </c>
      <c r="AJ24" s="24">
        <f>AN24+AR24+AU24+AX24+BA24+BH24+BL24</f>
        <v>189.1</v>
      </c>
      <c r="AK24" s="24">
        <f>AJ24/AI24*100</f>
        <v>103.33333333333331</v>
      </c>
      <c r="AL24" s="24">
        <f>+AJ24/(G24+BY24)*100</f>
        <v>18.393152417080046</v>
      </c>
      <c r="AM24" s="114">
        <v>83</v>
      </c>
      <c r="AN24" s="115">
        <v>85.8</v>
      </c>
      <c r="AO24" s="24">
        <f>AN24/AM24*100</f>
        <v>103.37349397590361</v>
      </c>
      <c r="AP24" s="24">
        <f>+AN24/(G24+BY24)*100</f>
        <v>8.345491683688355</v>
      </c>
      <c r="AQ24" s="5"/>
      <c r="AR24" s="5">
        <v>2.1</v>
      </c>
      <c r="AS24" s="24"/>
      <c r="AT24" s="24">
        <v>100</v>
      </c>
      <c r="AU24" s="24">
        <v>101.2</v>
      </c>
      <c r="AV24" s="24"/>
      <c r="AW24" s="24"/>
      <c r="AX24" s="24"/>
      <c r="AY24" s="24"/>
      <c r="AZ24" s="24"/>
      <c r="BA24" s="24"/>
      <c r="BB24" s="24"/>
      <c r="BC24" s="24">
        <f>+BA24/(G24+BY24)*100</f>
        <v>0</v>
      </c>
      <c r="BD24" s="24"/>
      <c r="BE24" s="24"/>
      <c r="BF24" s="24"/>
      <c r="BG24" s="24"/>
      <c r="BH24" s="24"/>
      <c r="BI24" s="24"/>
      <c r="BJ24" s="24">
        <f>+BH24/(G24+BY24)*100</f>
        <v>0</v>
      </c>
      <c r="BK24" s="24"/>
      <c r="BL24" s="5"/>
      <c r="BM24" s="24"/>
      <c r="BN24" s="24">
        <f>BL24/(G24+BY24)*100</f>
        <v>0</v>
      </c>
      <c r="BO24" s="24">
        <v>9037.6</v>
      </c>
      <c r="BP24" s="5">
        <v>7793</v>
      </c>
      <c r="BQ24" s="24">
        <f>BP24/BO24*100</f>
        <v>86.22864477294857</v>
      </c>
      <c r="BR24" s="25">
        <v>1139.4</v>
      </c>
      <c r="BS24" s="5">
        <v>1043.3</v>
      </c>
      <c r="BT24" s="24">
        <f>BS24/BR24*100</f>
        <v>91.5657363524662</v>
      </c>
      <c r="BU24" s="24">
        <v>1283.8</v>
      </c>
      <c r="BV24" s="24">
        <v>265.1</v>
      </c>
      <c r="BW24" s="24">
        <f t="shared" si="36"/>
        <v>20.649633899361277</v>
      </c>
      <c r="BX24" s="24">
        <v>186</v>
      </c>
      <c r="BY24" s="24">
        <v>118.3</v>
      </c>
      <c r="BZ24" s="24">
        <f aca="true" t="shared" si="46" ref="BZ24:BZ37">BY24/BX24*100</f>
        <v>63.60215053763441</v>
      </c>
      <c r="CA24" s="24"/>
      <c r="CB24" s="24"/>
      <c r="CC24" s="24"/>
      <c r="CD24" s="24">
        <v>10002.4</v>
      </c>
      <c r="CE24" s="24">
        <v>8285.2</v>
      </c>
      <c r="CF24" s="24">
        <f>CE24/CD24*100</f>
        <v>82.83212029113014</v>
      </c>
      <c r="CG24" s="24">
        <v>2367.1</v>
      </c>
      <c r="CH24" s="24">
        <v>1240</v>
      </c>
      <c r="CI24" s="24">
        <f>CH24/CG24*100</f>
        <v>52.38477461873179</v>
      </c>
      <c r="CJ24" s="24">
        <f>+CH24/CE24*100</f>
        <v>14.96644619321199</v>
      </c>
      <c r="CK24" s="24">
        <v>1829.6</v>
      </c>
      <c r="CL24" s="24">
        <v>1240</v>
      </c>
      <c r="CM24" s="24">
        <f>CL24/CK24*100</f>
        <v>67.77437691298644</v>
      </c>
      <c r="CN24" s="24">
        <v>3771.9</v>
      </c>
      <c r="CO24" s="24">
        <v>3556.3</v>
      </c>
      <c r="CP24" s="24">
        <f>CO24/CN24*100</f>
        <v>94.28404782735491</v>
      </c>
      <c r="CQ24" s="24">
        <v>3335.6</v>
      </c>
      <c r="CR24" s="24">
        <v>3206.2</v>
      </c>
      <c r="CS24" s="24">
        <f>CR24/CQ24*100</f>
        <v>96.120637966183</v>
      </c>
      <c r="CT24" s="24">
        <f>+CR24/CE24*100</f>
        <v>38.69791918119055</v>
      </c>
      <c r="CU24" s="5">
        <v>444.1</v>
      </c>
      <c r="CV24" s="5">
        <v>211.3</v>
      </c>
      <c r="CW24" s="24">
        <f>CV24/CU24*100</f>
        <v>47.57937401486152</v>
      </c>
      <c r="CX24" s="24">
        <f>CV24/CE24*100</f>
        <v>2.550330710182011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43"/>
        <v>-99.29999999999927</v>
      </c>
      <c r="DF24" s="24">
        <f t="shared" si="40"/>
        <v>417.59999999999854</v>
      </c>
    </row>
    <row r="25" spans="1:110" ht="0.75" customHeight="1" hidden="1">
      <c r="A25" s="22">
        <v>12</v>
      </c>
      <c r="B25" s="27"/>
      <c r="C25" s="24"/>
      <c r="D25" s="24"/>
      <c r="E25" s="24" t="e">
        <f t="shared" si="1"/>
        <v>#DIV/0!</v>
      </c>
      <c r="F25" s="28"/>
      <c r="G25" s="29"/>
      <c r="H25" s="24" t="e">
        <f aca="true" t="shared" si="47" ref="H25:H38">G25/F25*100</f>
        <v>#DIV/0!</v>
      </c>
      <c r="I25" s="24"/>
      <c r="J25" s="24"/>
      <c r="K25" s="24"/>
      <c r="L25" s="24" t="e">
        <f t="shared" si="6"/>
        <v>#DIV/0!</v>
      </c>
      <c r="M25" s="24"/>
      <c r="N25" s="24"/>
      <c r="O25" s="24" t="e">
        <f t="shared" si="30"/>
        <v>#DIV/0!</v>
      </c>
      <c r="P25" s="24" t="e">
        <f t="shared" si="7"/>
        <v>#DIV/0!</v>
      </c>
      <c r="Q25" s="26"/>
      <c r="R25" s="5" t="s">
        <v>35</v>
      </c>
      <c r="S25" s="24" t="e">
        <f aca="true" t="shared" si="48" ref="S25:S38">R25/Q25*100</f>
        <v>#VALUE!</v>
      </c>
      <c r="T25" s="24" t="e">
        <f t="shared" si="8"/>
        <v>#VALUE!</v>
      </c>
      <c r="U25" s="5"/>
      <c r="V25" s="5"/>
      <c r="W25" s="24" t="e">
        <f aca="true" t="shared" si="49" ref="W25:W38">V25/U25*100</f>
        <v>#DIV/0!</v>
      </c>
      <c r="X25" s="26"/>
      <c r="Y25" s="5"/>
      <c r="Z25" s="24" t="e">
        <f t="shared" si="9"/>
        <v>#DIV/0!</v>
      </c>
      <c r="AA25" s="24" t="e">
        <f t="shared" si="10"/>
        <v>#DIV/0!</v>
      </c>
      <c r="AB25" s="5"/>
      <c r="AC25" s="5"/>
      <c r="AD25" s="24" t="e">
        <f aca="true" t="shared" si="50" ref="AD25:AD37">AC25/AB25*100</f>
        <v>#DIV/0!</v>
      </c>
      <c r="AE25" s="24" t="e">
        <f t="shared" si="12"/>
        <v>#DIV/0!</v>
      </c>
      <c r="AF25" s="24"/>
      <c r="AG25" s="24"/>
      <c r="AH25" s="24"/>
      <c r="AI25" s="24"/>
      <c r="AJ25" s="24"/>
      <c r="AK25" s="24"/>
      <c r="AL25" s="24" t="e">
        <f t="shared" si="14"/>
        <v>#DIV/0!</v>
      </c>
      <c r="AM25" s="5"/>
      <c r="AN25" s="5"/>
      <c r="AO25" s="24" t="e">
        <f aca="true" t="shared" si="51" ref="AO25:AO38">AN25/AM25*100</f>
        <v>#DIV/0!</v>
      </c>
      <c r="AP25" s="24" t="e">
        <f t="shared" si="15"/>
        <v>#DIV/0!</v>
      </c>
      <c r="AQ25" s="5"/>
      <c r="AR25" s="5"/>
      <c r="AS25" s="24" t="e">
        <f aca="true" t="shared" si="52" ref="AS25:AS37">AR25/AQ25*100</f>
        <v>#DIV/0!</v>
      </c>
      <c r="AT25" s="24"/>
      <c r="AU25" s="24"/>
      <c r="AV25" s="24" t="e">
        <f t="shared" si="34"/>
        <v>#DIV/0!</v>
      </c>
      <c r="AW25" s="24"/>
      <c r="AX25" s="24"/>
      <c r="AY25" s="24"/>
      <c r="AZ25" s="24"/>
      <c r="BA25" s="24"/>
      <c r="BB25" s="24" t="e">
        <f t="shared" si="45"/>
        <v>#DIV/0!</v>
      </c>
      <c r="BC25" s="24" t="e">
        <f t="shared" si="16"/>
        <v>#DIV/0!</v>
      </c>
      <c r="BD25" s="24"/>
      <c r="BE25" s="24"/>
      <c r="BF25" s="24"/>
      <c r="BG25" s="24"/>
      <c r="BH25" s="24"/>
      <c r="BI25" s="24" t="e">
        <f aca="true" t="shared" si="53" ref="BI25:BI37">BH25/BG25*100</f>
        <v>#DIV/0!</v>
      </c>
      <c r="BJ25" s="24" t="e">
        <f t="shared" si="17"/>
        <v>#DIV/0!</v>
      </c>
      <c r="BK25" s="24"/>
      <c r="BL25" s="24"/>
      <c r="BM25" s="24" t="e">
        <f aca="true" t="shared" si="54" ref="BM25:BM38">BL25/BK25*100</f>
        <v>#DIV/0!</v>
      </c>
      <c r="BN25" s="24" t="e">
        <f t="shared" si="18"/>
        <v>#DIV/0!</v>
      </c>
      <c r="BO25" s="25"/>
      <c r="BP25" s="5"/>
      <c r="BQ25" s="24" t="e">
        <f aca="true" t="shared" si="55" ref="BQ25:BQ38">BP25/BO25*100</f>
        <v>#DIV/0!</v>
      </c>
      <c r="BR25" s="24"/>
      <c r="BS25" s="24"/>
      <c r="BT25" s="24" t="e">
        <f aca="true" t="shared" si="56" ref="BT25:BT37">BS25/BR25*100</f>
        <v>#DIV/0!</v>
      </c>
      <c r="BU25" s="24"/>
      <c r="BV25" s="24"/>
      <c r="BW25" s="24" t="e">
        <f t="shared" si="36"/>
        <v>#DIV/0!</v>
      </c>
      <c r="BX25" s="24"/>
      <c r="BY25" s="24"/>
      <c r="BZ25" s="24" t="e">
        <f t="shared" si="46"/>
        <v>#DIV/0!</v>
      </c>
      <c r="CA25" s="24"/>
      <c r="CB25" s="24"/>
      <c r="CC25" s="24">
        <v>0</v>
      </c>
      <c r="CD25" s="6"/>
      <c r="CE25" s="6"/>
      <c r="CF25" s="24" t="e">
        <f aca="true" t="shared" si="57" ref="CF25:CF38">CE25/CD25*100</f>
        <v>#DIV/0!</v>
      </c>
      <c r="CG25" s="24"/>
      <c r="CH25" s="24"/>
      <c r="CI25" s="24" t="e">
        <f aca="true" t="shared" si="58" ref="CI25:CI38">CH25/CG25*100</f>
        <v>#DIV/0!</v>
      </c>
      <c r="CJ25" s="24" t="e">
        <f aca="true" t="shared" si="59" ref="CJ25:CJ38">+CH25/CE25*100</f>
        <v>#DIV/0!</v>
      </c>
      <c r="CK25" s="24"/>
      <c r="CL25" s="24"/>
      <c r="CM25" s="24" t="e">
        <f aca="true" t="shared" si="60" ref="CM25:CM38">CL25/CK25*100</f>
        <v>#DIV/0!</v>
      </c>
      <c r="CN25" s="31"/>
      <c r="CO25" s="24"/>
      <c r="CP25" s="24" t="e">
        <f t="shared" si="39"/>
        <v>#DIV/0!</v>
      </c>
      <c r="CQ25" s="24"/>
      <c r="CR25" s="24"/>
      <c r="CS25" s="24" t="e">
        <f aca="true" t="shared" si="61" ref="CS25:CS38">CR25/CQ25*100</f>
        <v>#DIV/0!</v>
      </c>
      <c r="CT25" s="24" t="e">
        <f t="shared" si="24"/>
        <v>#DIV/0!</v>
      </c>
      <c r="CU25" s="6"/>
      <c r="CV25" s="6"/>
      <c r="CW25" s="24" t="e">
        <f aca="true" t="shared" si="62" ref="CW25:CW38">CV25/CU25*100</f>
        <v>#DIV/0!</v>
      </c>
      <c r="CX25" s="24" t="e">
        <f aca="true" t="shared" si="63" ref="CX25:CX38">+CV25/CE25*100</f>
        <v>#DIV/0!</v>
      </c>
      <c r="CY25" s="6"/>
      <c r="CZ25" s="6"/>
      <c r="DA25" s="24" t="e">
        <f aca="true" t="shared" si="64" ref="DA25:DA38">CZ25/CY25*100</f>
        <v>#DIV/0!</v>
      </c>
      <c r="DB25" s="6"/>
      <c r="DC25" s="6"/>
      <c r="DD25" s="24" t="e">
        <f aca="true" t="shared" si="65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1"/>
        <v>#DIV/0!</v>
      </c>
      <c r="F26" s="28"/>
      <c r="G26" s="29"/>
      <c r="H26" s="24" t="e">
        <f t="shared" si="47"/>
        <v>#DIV/0!</v>
      </c>
      <c r="I26" s="24"/>
      <c r="J26" s="24"/>
      <c r="K26" s="24"/>
      <c r="L26" s="24" t="e">
        <f t="shared" si="6"/>
        <v>#DIV/0!</v>
      </c>
      <c r="M26" s="24"/>
      <c r="N26" s="24"/>
      <c r="O26" s="24" t="e">
        <f t="shared" si="30"/>
        <v>#DIV/0!</v>
      </c>
      <c r="P26" s="24" t="e">
        <f t="shared" si="7"/>
        <v>#DIV/0!</v>
      </c>
      <c r="Q26" s="26"/>
      <c r="R26" s="5"/>
      <c r="S26" s="24" t="e">
        <f t="shared" si="48"/>
        <v>#DIV/0!</v>
      </c>
      <c r="T26" s="24" t="e">
        <f t="shared" si="8"/>
        <v>#DIV/0!</v>
      </c>
      <c r="U26" s="5"/>
      <c r="V26" s="5"/>
      <c r="W26" s="24" t="e">
        <f t="shared" si="49"/>
        <v>#DIV/0!</v>
      </c>
      <c r="X26" s="26"/>
      <c r="Y26" s="5"/>
      <c r="Z26" s="24" t="e">
        <f t="shared" si="9"/>
        <v>#DIV/0!</v>
      </c>
      <c r="AA26" s="24" t="e">
        <f t="shared" si="10"/>
        <v>#DIV/0!</v>
      </c>
      <c r="AB26" s="5"/>
      <c r="AC26" s="5"/>
      <c r="AD26" s="24" t="e">
        <f t="shared" si="50"/>
        <v>#DIV/0!</v>
      </c>
      <c r="AE26" s="24" t="e">
        <f t="shared" si="12"/>
        <v>#DIV/0!</v>
      </c>
      <c r="AF26" s="24"/>
      <c r="AG26" s="24"/>
      <c r="AH26" s="24"/>
      <c r="AI26" s="24"/>
      <c r="AJ26" s="24"/>
      <c r="AK26" s="24"/>
      <c r="AL26" s="24" t="e">
        <f t="shared" si="14"/>
        <v>#DIV/0!</v>
      </c>
      <c r="AM26" s="5"/>
      <c r="AN26" s="5"/>
      <c r="AO26" s="24" t="e">
        <f t="shared" si="51"/>
        <v>#DIV/0!</v>
      </c>
      <c r="AP26" s="24" t="e">
        <f t="shared" si="15"/>
        <v>#DIV/0!</v>
      </c>
      <c r="AQ26" s="5"/>
      <c r="AR26" s="5"/>
      <c r="AS26" s="24" t="e">
        <f t="shared" si="52"/>
        <v>#DIV/0!</v>
      </c>
      <c r="AT26" s="24"/>
      <c r="AU26" s="24"/>
      <c r="AV26" s="24" t="e">
        <f t="shared" si="34"/>
        <v>#DIV/0!</v>
      </c>
      <c r="AW26" s="24"/>
      <c r="AX26" s="24"/>
      <c r="AY26" s="24"/>
      <c r="AZ26" s="24"/>
      <c r="BA26" s="24"/>
      <c r="BB26" s="24" t="e">
        <f t="shared" si="45"/>
        <v>#DIV/0!</v>
      </c>
      <c r="BC26" s="24" t="e">
        <f t="shared" si="16"/>
        <v>#DIV/0!</v>
      </c>
      <c r="BD26" s="24"/>
      <c r="BE26" s="24"/>
      <c r="BF26" s="24"/>
      <c r="BG26" s="24"/>
      <c r="BH26" s="24"/>
      <c r="BI26" s="24" t="e">
        <f t="shared" si="53"/>
        <v>#DIV/0!</v>
      </c>
      <c r="BJ26" s="24" t="e">
        <f t="shared" si="17"/>
        <v>#DIV/0!</v>
      </c>
      <c r="BK26" s="24"/>
      <c r="BL26" s="24"/>
      <c r="BM26" s="24" t="e">
        <f t="shared" si="54"/>
        <v>#DIV/0!</v>
      </c>
      <c r="BN26" s="24" t="e">
        <f t="shared" si="18"/>
        <v>#DIV/0!</v>
      </c>
      <c r="BO26" s="5"/>
      <c r="BP26" s="5"/>
      <c r="BQ26" s="24" t="e">
        <f t="shared" si="55"/>
        <v>#DIV/0!</v>
      </c>
      <c r="BR26" s="24"/>
      <c r="BS26" s="24"/>
      <c r="BT26" s="24" t="e">
        <f t="shared" si="56"/>
        <v>#DIV/0!</v>
      </c>
      <c r="BU26" s="24"/>
      <c r="BV26" s="24"/>
      <c r="BW26" s="24" t="e">
        <f t="shared" si="36"/>
        <v>#DIV/0!</v>
      </c>
      <c r="BX26" s="24"/>
      <c r="BY26" s="24"/>
      <c r="BZ26" s="24" t="e">
        <f t="shared" si="46"/>
        <v>#DIV/0!</v>
      </c>
      <c r="CA26" s="24"/>
      <c r="CB26" s="24"/>
      <c r="CC26" s="24">
        <v>0</v>
      </c>
      <c r="CD26" s="6"/>
      <c r="CE26" s="6"/>
      <c r="CF26" s="24" t="e">
        <f t="shared" si="57"/>
        <v>#DIV/0!</v>
      </c>
      <c r="CG26" s="24"/>
      <c r="CH26" s="24"/>
      <c r="CI26" s="24" t="e">
        <f t="shared" si="58"/>
        <v>#DIV/0!</v>
      </c>
      <c r="CJ26" s="24" t="e">
        <f t="shared" si="59"/>
        <v>#DIV/0!</v>
      </c>
      <c r="CK26" s="24"/>
      <c r="CL26" s="24"/>
      <c r="CM26" s="24" t="e">
        <f t="shared" si="60"/>
        <v>#DIV/0!</v>
      </c>
      <c r="CN26" s="31"/>
      <c r="CO26" s="24"/>
      <c r="CP26" s="24" t="e">
        <f t="shared" si="39"/>
        <v>#DIV/0!</v>
      </c>
      <c r="CQ26" s="24"/>
      <c r="CR26" s="24"/>
      <c r="CS26" s="24" t="e">
        <f t="shared" si="61"/>
        <v>#DIV/0!</v>
      </c>
      <c r="CT26" s="24" t="e">
        <f t="shared" si="24"/>
        <v>#DIV/0!</v>
      </c>
      <c r="CU26" s="6"/>
      <c r="CV26" s="6"/>
      <c r="CW26" s="24" t="e">
        <f t="shared" si="62"/>
        <v>#DIV/0!</v>
      </c>
      <c r="CX26" s="24" t="e">
        <f t="shared" si="63"/>
        <v>#DIV/0!</v>
      </c>
      <c r="CY26" s="6"/>
      <c r="CZ26" s="6"/>
      <c r="DA26" s="24" t="e">
        <f t="shared" si="64"/>
        <v>#DIV/0!</v>
      </c>
      <c r="DB26" s="6"/>
      <c r="DC26" s="6"/>
      <c r="DD26" s="24" t="e">
        <f t="shared" si="65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1"/>
        <v>#DIV/0!</v>
      </c>
      <c r="F27" s="28"/>
      <c r="G27" s="29"/>
      <c r="H27" s="24" t="e">
        <f t="shared" si="47"/>
        <v>#DIV/0!</v>
      </c>
      <c r="I27" s="24"/>
      <c r="J27" s="24"/>
      <c r="K27" s="24"/>
      <c r="L27" s="24" t="e">
        <f t="shared" si="6"/>
        <v>#DIV/0!</v>
      </c>
      <c r="M27" s="24"/>
      <c r="N27" s="24"/>
      <c r="O27" s="24" t="e">
        <f t="shared" si="30"/>
        <v>#DIV/0!</v>
      </c>
      <c r="P27" s="24" t="e">
        <f t="shared" si="7"/>
        <v>#DIV/0!</v>
      </c>
      <c r="Q27" s="26"/>
      <c r="R27" s="5"/>
      <c r="S27" s="24" t="e">
        <f t="shared" si="48"/>
        <v>#DIV/0!</v>
      </c>
      <c r="T27" s="24" t="e">
        <f t="shared" si="8"/>
        <v>#DIV/0!</v>
      </c>
      <c r="U27" s="5"/>
      <c r="V27" s="5"/>
      <c r="W27" s="24" t="e">
        <f t="shared" si="49"/>
        <v>#DIV/0!</v>
      </c>
      <c r="X27" s="26"/>
      <c r="Y27" s="5"/>
      <c r="Z27" s="24" t="e">
        <f t="shared" si="9"/>
        <v>#DIV/0!</v>
      </c>
      <c r="AA27" s="24" t="e">
        <f t="shared" si="10"/>
        <v>#DIV/0!</v>
      </c>
      <c r="AB27" s="5"/>
      <c r="AC27" s="5"/>
      <c r="AD27" s="24" t="e">
        <f t="shared" si="50"/>
        <v>#DIV/0!</v>
      </c>
      <c r="AE27" s="24" t="e">
        <f t="shared" si="12"/>
        <v>#DIV/0!</v>
      </c>
      <c r="AF27" s="24"/>
      <c r="AG27" s="24"/>
      <c r="AH27" s="24"/>
      <c r="AI27" s="24"/>
      <c r="AJ27" s="24"/>
      <c r="AK27" s="24"/>
      <c r="AL27" s="24" t="e">
        <f t="shared" si="14"/>
        <v>#DIV/0!</v>
      </c>
      <c r="AM27" s="5"/>
      <c r="AN27" s="5"/>
      <c r="AO27" s="24" t="e">
        <f t="shared" si="51"/>
        <v>#DIV/0!</v>
      </c>
      <c r="AP27" s="24" t="e">
        <f t="shared" si="15"/>
        <v>#DIV/0!</v>
      </c>
      <c r="AQ27" s="5"/>
      <c r="AR27" s="5"/>
      <c r="AS27" s="24" t="e">
        <f t="shared" si="52"/>
        <v>#DIV/0!</v>
      </c>
      <c r="AT27" s="24"/>
      <c r="AU27" s="24"/>
      <c r="AV27" s="24" t="e">
        <f t="shared" si="34"/>
        <v>#DIV/0!</v>
      </c>
      <c r="AW27" s="24"/>
      <c r="AX27" s="24"/>
      <c r="AY27" s="24"/>
      <c r="AZ27" s="24"/>
      <c r="BA27" s="24"/>
      <c r="BB27" s="24" t="e">
        <f t="shared" si="45"/>
        <v>#DIV/0!</v>
      </c>
      <c r="BC27" s="24" t="e">
        <f t="shared" si="16"/>
        <v>#DIV/0!</v>
      </c>
      <c r="BD27" s="24"/>
      <c r="BE27" s="24"/>
      <c r="BF27" s="24"/>
      <c r="BG27" s="24"/>
      <c r="BH27" s="24"/>
      <c r="BI27" s="24" t="e">
        <f t="shared" si="53"/>
        <v>#DIV/0!</v>
      </c>
      <c r="BJ27" s="24" t="e">
        <f t="shared" si="17"/>
        <v>#DIV/0!</v>
      </c>
      <c r="BK27" s="24"/>
      <c r="BL27" s="24"/>
      <c r="BM27" s="24" t="e">
        <f t="shared" si="54"/>
        <v>#DIV/0!</v>
      </c>
      <c r="BN27" s="24" t="e">
        <f t="shared" si="18"/>
        <v>#DIV/0!</v>
      </c>
      <c r="BO27" s="5"/>
      <c r="BP27" s="5"/>
      <c r="BQ27" s="24" t="e">
        <f t="shared" si="55"/>
        <v>#DIV/0!</v>
      </c>
      <c r="BR27" s="24"/>
      <c r="BS27" s="24"/>
      <c r="BT27" s="24" t="e">
        <f t="shared" si="56"/>
        <v>#DIV/0!</v>
      </c>
      <c r="BU27" s="24"/>
      <c r="BV27" s="24"/>
      <c r="BW27" s="24" t="e">
        <f t="shared" si="36"/>
        <v>#DIV/0!</v>
      </c>
      <c r="BX27" s="24"/>
      <c r="BY27" s="24"/>
      <c r="BZ27" s="24" t="e">
        <f t="shared" si="46"/>
        <v>#DIV/0!</v>
      </c>
      <c r="CA27" s="24"/>
      <c r="CB27" s="24"/>
      <c r="CC27" s="24">
        <v>0</v>
      </c>
      <c r="CD27" s="6"/>
      <c r="CE27" s="6"/>
      <c r="CF27" s="24" t="e">
        <f t="shared" si="57"/>
        <v>#DIV/0!</v>
      </c>
      <c r="CG27" s="24"/>
      <c r="CH27" s="24"/>
      <c r="CI27" s="24" t="e">
        <f t="shared" si="58"/>
        <v>#DIV/0!</v>
      </c>
      <c r="CJ27" s="24" t="e">
        <f t="shared" si="59"/>
        <v>#DIV/0!</v>
      </c>
      <c r="CK27" s="24"/>
      <c r="CL27" s="24"/>
      <c r="CM27" s="24" t="e">
        <f t="shared" si="60"/>
        <v>#DIV/0!</v>
      </c>
      <c r="CN27" s="31"/>
      <c r="CO27" s="24"/>
      <c r="CP27" s="24" t="e">
        <f t="shared" si="39"/>
        <v>#DIV/0!</v>
      </c>
      <c r="CQ27" s="24"/>
      <c r="CR27" s="24"/>
      <c r="CS27" s="24" t="e">
        <f t="shared" si="61"/>
        <v>#DIV/0!</v>
      </c>
      <c r="CT27" s="24" t="e">
        <f t="shared" si="24"/>
        <v>#DIV/0!</v>
      </c>
      <c r="CU27" s="6"/>
      <c r="CV27" s="6"/>
      <c r="CW27" s="24" t="e">
        <f t="shared" si="62"/>
        <v>#DIV/0!</v>
      </c>
      <c r="CX27" s="24" t="e">
        <f t="shared" si="63"/>
        <v>#DIV/0!</v>
      </c>
      <c r="CY27" s="6"/>
      <c r="CZ27" s="6"/>
      <c r="DA27" s="24" t="e">
        <f t="shared" si="64"/>
        <v>#DIV/0!</v>
      </c>
      <c r="DB27" s="6"/>
      <c r="DC27" s="6"/>
      <c r="DD27" s="24" t="e">
        <f t="shared" si="65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1"/>
        <v>#DIV/0!</v>
      </c>
      <c r="F28" s="28"/>
      <c r="G28" s="29"/>
      <c r="H28" s="24" t="e">
        <f t="shared" si="47"/>
        <v>#DIV/0!</v>
      </c>
      <c r="I28" s="24"/>
      <c r="J28" s="24"/>
      <c r="K28" s="24"/>
      <c r="L28" s="24" t="e">
        <f t="shared" si="6"/>
        <v>#DIV/0!</v>
      </c>
      <c r="M28" s="24"/>
      <c r="N28" s="24"/>
      <c r="O28" s="24" t="e">
        <f t="shared" si="30"/>
        <v>#DIV/0!</v>
      </c>
      <c r="P28" s="24" t="e">
        <f t="shared" si="7"/>
        <v>#DIV/0!</v>
      </c>
      <c r="Q28" s="26"/>
      <c r="R28" s="5"/>
      <c r="S28" s="24" t="e">
        <f t="shared" si="48"/>
        <v>#DIV/0!</v>
      </c>
      <c r="T28" s="24" t="e">
        <f t="shared" si="8"/>
        <v>#DIV/0!</v>
      </c>
      <c r="U28" s="5"/>
      <c r="V28" s="5"/>
      <c r="W28" s="24" t="e">
        <f t="shared" si="49"/>
        <v>#DIV/0!</v>
      </c>
      <c r="X28" s="26"/>
      <c r="Y28" s="5"/>
      <c r="Z28" s="24" t="e">
        <f t="shared" si="9"/>
        <v>#DIV/0!</v>
      </c>
      <c r="AA28" s="24" t="e">
        <f t="shared" si="10"/>
        <v>#DIV/0!</v>
      </c>
      <c r="AB28" s="5"/>
      <c r="AC28" s="5"/>
      <c r="AD28" s="24" t="e">
        <f t="shared" si="50"/>
        <v>#DIV/0!</v>
      </c>
      <c r="AE28" s="24" t="e">
        <f t="shared" si="12"/>
        <v>#DIV/0!</v>
      </c>
      <c r="AF28" s="24"/>
      <c r="AG28" s="24"/>
      <c r="AH28" s="24"/>
      <c r="AI28" s="24"/>
      <c r="AJ28" s="24"/>
      <c r="AK28" s="24"/>
      <c r="AL28" s="24" t="e">
        <f t="shared" si="14"/>
        <v>#DIV/0!</v>
      </c>
      <c r="AM28" s="5"/>
      <c r="AN28" s="5"/>
      <c r="AO28" s="24" t="e">
        <f t="shared" si="51"/>
        <v>#DIV/0!</v>
      </c>
      <c r="AP28" s="24" t="e">
        <f t="shared" si="15"/>
        <v>#DIV/0!</v>
      </c>
      <c r="AQ28" s="5"/>
      <c r="AR28" s="5"/>
      <c r="AS28" s="24" t="e">
        <f t="shared" si="52"/>
        <v>#DIV/0!</v>
      </c>
      <c r="AT28" s="24"/>
      <c r="AU28" s="24"/>
      <c r="AV28" s="24" t="e">
        <f t="shared" si="34"/>
        <v>#DIV/0!</v>
      </c>
      <c r="AW28" s="24"/>
      <c r="AX28" s="24"/>
      <c r="AY28" s="24"/>
      <c r="AZ28" s="24"/>
      <c r="BA28" s="24"/>
      <c r="BB28" s="24" t="e">
        <f t="shared" si="45"/>
        <v>#DIV/0!</v>
      </c>
      <c r="BC28" s="24" t="e">
        <f t="shared" si="16"/>
        <v>#DIV/0!</v>
      </c>
      <c r="BD28" s="24"/>
      <c r="BE28" s="24"/>
      <c r="BF28" s="24"/>
      <c r="BG28" s="24"/>
      <c r="BH28" s="24"/>
      <c r="BI28" s="24" t="e">
        <f t="shared" si="53"/>
        <v>#DIV/0!</v>
      </c>
      <c r="BJ28" s="24" t="e">
        <f t="shared" si="17"/>
        <v>#DIV/0!</v>
      </c>
      <c r="BK28" s="24"/>
      <c r="BL28" s="24"/>
      <c r="BM28" s="24" t="e">
        <f t="shared" si="54"/>
        <v>#DIV/0!</v>
      </c>
      <c r="BN28" s="24" t="e">
        <f t="shared" si="18"/>
        <v>#DIV/0!</v>
      </c>
      <c r="BO28" s="5"/>
      <c r="BP28" s="5"/>
      <c r="BQ28" s="24" t="e">
        <f t="shared" si="55"/>
        <v>#DIV/0!</v>
      </c>
      <c r="BR28" s="24"/>
      <c r="BS28" s="24"/>
      <c r="BT28" s="24" t="e">
        <f t="shared" si="56"/>
        <v>#DIV/0!</v>
      </c>
      <c r="BU28" s="24"/>
      <c r="BV28" s="24"/>
      <c r="BW28" s="24" t="e">
        <f t="shared" si="36"/>
        <v>#DIV/0!</v>
      </c>
      <c r="BX28" s="24"/>
      <c r="BY28" s="24"/>
      <c r="BZ28" s="24" t="e">
        <f t="shared" si="46"/>
        <v>#DIV/0!</v>
      </c>
      <c r="CA28" s="24"/>
      <c r="CB28" s="24"/>
      <c r="CC28" s="24">
        <v>0</v>
      </c>
      <c r="CD28" s="6"/>
      <c r="CE28" s="6"/>
      <c r="CF28" s="24" t="e">
        <f t="shared" si="57"/>
        <v>#DIV/0!</v>
      </c>
      <c r="CG28" s="24"/>
      <c r="CH28" s="24"/>
      <c r="CI28" s="24" t="e">
        <f t="shared" si="58"/>
        <v>#DIV/0!</v>
      </c>
      <c r="CJ28" s="24" t="e">
        <f t="shared" si="59"/>
        <v>#DIV/0!</v>
      </c>
      <c r="CK28" s="24"/>
      <c r="CL28" s="24"/>
      <c r="CM28" s="24" t="e">
        <f t="shared" si="60"/>
        <v>#DIV/0!</v>
      </c>
      <c r="CN28" s="31"/>
      <c r="CO28" s="24"/>
      <c r="CP28" s="24" t="e">
        <f t="shared" si="39"/>
        <v>#DIV/0!</v>
      </c>
      <c r="CQ28" s="24"/>
      <c r="CR28" s="24"/>
      <c r="CS28" s="24" t="e">
        <f t="shared" si="61"/>
        <v>#DIV/0!</v>
      </c>
      <c r="CT28" s="24" t="e">
        <f t="shared" si="24"/>
        <v>#DIV/0!</v>
      </c>
      <c r="CU28" s="6"/>
      <c r="CV28" s="6"/>
      <c r="CW28" s="24" t="e">
        <f t="shared" si="62"/>
        <v>#DIV/0!</v>
      </c>
      <c r="CX28" s="24" t="e">
        <f t="shared" si="63"/>
        <v>#DIV/0!</v>
      </c>
      <c r="CY28" s="6"/>
      <c r="CZ28" s="6"/>
      <c r="DA28" s="24" t="e">
        <f t="shared" si="64"/>
        <v>#DIV/0!</v>
      </c>
      <c r="DB28" s="6"/>
      <c r="DC28" s="6"/>
      <c r="DD28" s="24" t="e">
        <f t="shared" si="65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1"/>
        <v>#DIV/0!</v>
      </c>
      <c r="F29" s="28"/>
      <c r="G29" s="29"/>
      <c r="H29" s="24" t="e">
        <f t="shared" si="47"/>
        <v>#DIV/0!</v>
      </c>
      <c r="I29" s="24"/>
      <c r="J29" s="24"/>
      <c r="K29" s="24"/>
      <c r="L29" s="24" t="e">
        <f t="shared" si="6"/>
        <v>#DIV/0!</v>
      </c>
      <c r="M29" s="24"/>
      <c r="N29" s="24"/>
      <c r="O29" s="24" t="e">
        <f t="shared" si="30"/>
        <v>#DIV/0!</v>
      </c>
      <c r="P29" s="24" t="e">
        <f t="shared" si="7"/>
        <v>#DIV/0!</v>
      </c>
      <c r="Q29" s="26"/>
      <c r="R29" s="5"/>
      <c r="S29" s="24" t="e">
        <f t="shared" si="48"/>
        <v>#DIV/0!</v>
      </c>
      <c r="T29" s="24" t="e">
        <f t="shared" si="8"/>
        <v>#DIV/0!</v>
      </c>
      <c r="U29" s="5"/>
      <c r="V29" s="5"/>
      <c r="W29" s="24" t="e">
        <f t="shared" si="49"/>
        <v>#DIV/0!</v>
      </c>
      <c r="X29" s="26"/>
      <c r="Y29" s="5"/>
      <c r="Z29" s="24" t="e">
        <f t="shared" si="9"/>
        <v>#DIV/0!</v>
      </c>
      <c r="AA29" s="24" t="e">
        <f t="shared" si="10"/>
        <v>#DIV/0!</v>
      </c>
      <c r="AB29" s="5"/>
      <c r="AC29" s="5"/>
      <c r="AD29" s="24" t="e">
        <f t="shared" si="50"/>
        <v>#DIV/0!</v>
      </c>
      <c r="AE29" s="24" t="e">
        <f t="shared" si="12"/>
        <v>#DIV/0!</v>
      </c>
      <c r="AF29" s="24"/>
      <c r="AG29" s="24"/>
      <c r="AH29" s="24"/>
      <c r="AI29" s="24"/>
      <c r="AJ29" s="24"/>
      <c r="AK29" s="24"/>
      <c r="AL29" s="24" t="e">
        <f t="shared" si="14"/>
        <v>#DIV/0!</v>
      </c>
      <c r="AM29" s="5"/>
      <c r="AN29" s="5"/>
      <c r="AO29" s="24" t="e">
        <f t="shared" si="51"/>
        <v>#DIV/0!</v>
      </c>
      <c r="AP29" s="24" t="e">
        <f t="shared" si="15"/>
        <v>#DIV/0!</v>
      </c>
      <c r="AQ29" s="5"/>
      <c r="AR29" s="5"/>
      <c r="AS29" s="24" t="e">
        <f t="shared" si="52"/>
        <v>#DIV/0!</v>
      </c>
      <c r="AT29" s="24"/>
      <c r="AU29" s="24"/>
      <c r="AV29" s="24" t="e">
        <f t="shared" si="34"/>
        <v>#DIV/0!</v>
      </c>
      <c r="AW29" s="24"/>
      <c r="AX29" s="24"/>
      <c r="AY29" s="24"/>
      <c r="AZ29" s="24"/>
      <c r="BA29" s="24"/>
      <c r="BB29" s="24" t="e">
        <f t="shared" si="45"/>
        <v>#DIV/0!</v>
      </c>
      <c r="BC29" s="24" t="e">
        <f t="shared" si="16"/>
        <v>#DIV/0!</v>
      </c>
      <c r="BD29" s="24"/>
      <c r="BE29" s="24"/>
      <c r="BF29" s="24"/>
      <c r="BG29" s="24"/>
      <c r="BH29" s="24"/>
      <c r="BI29" s="24" t="e">
        <f t="shared" si="53"/>
        <v>#DIV/0!</v>
      </c>
      <c r="BJ29" s="24" t="e">
        <f t="shared" si="17"/>
        <v>#DIV/0!</v>
      </c>
      <c r="BK29" s="24"/>
      <c r="BL29" s="24"/>
      <c r="BM29" s="24" t="e">
        <f t="shared" si="54"/>
        <v>#DIV/0!</v>
      </c>
      <c r="BN29" s="24" t="e">
        <f t="shared" si="18"/>
        <v>#DIV/0!</v>
      </c>
      <c r="BO29" s="5"/>
      <c r="BP29" s="5"/>
      <c r="BQ29" s="24" t="e">
        <f t="shared" si="55"/>
        <v>#DIV/0!</v>
      </c>
      <c r="BR29" s="24"/>
      <c r="BS29" s="24"/>
      <c r="BT29" s="24" t="e">
        <f t="shared" si="56"/>
        <v>#DIV/0!</v>
      </c>
      <c r="BU29" s="24"/>
      <c r="BV29" s="24"/>
      <c r="BW29" s="24" t="e">
        <f t="shared" si="36"/>
        <v>#DIV/0!</v>
      </c>
      <c r="BX29" s="24"/>
      <c r="BY29" s="24"/>
      <c r="BZ29" s="24" t="e">
        <f t="shared" si="46"/>
        <v>#DIV/0!</v>
      </c>
      <c r="CA29" s="24"/>
      <c r="CB29" s="24"/>
      <c r="CC29" s="24">
        <v>0</v>
      </c>
      <c r="CD29" s="6"/>
      <c r="CE29" s="6"/>
      <c r="CF29" s="24" t="e">
        <f t="shared" si="57"/>
        <v>#DIV/0!</v>
      </c>
      <c r="CG29" s="24"/>
      <c r="CH29" s="24"/>
      <c r="CI29" s="24" t="e">
        <f t="shared" si="58"/>
        <v>#DIV/0!</v>
      </c>
      <c r="CJ29" s="24" t="e">
        <f t="shared" si="59"/>
        <v>#DIV/0!</v>
      </c>
      <c r="CK29" s="24"/>
      <c r="CL29" s="24"/>
      <c r="CM29" s="24" t="e">
        <f t="shared" si="60"/>
        <v>#DIV/0!</v>
      </c>
      <c r="CN29" s="31"/>
      <c r="CO29" s="24"/>
      <c r="CP29" s="24" t="e">
        <f t="shared" si="39"/>
        <v>#DIV/0!</v>
      </c>
      <c r="CQ29" s="24"/>
      <c r="CR29" s="24"/>
      <c r="CS29" s="24" t="e">
        <f t="shared" si="61"/>
        <v>#DIV/0!</v>
      </c>
      <c r="CT29" s="24" t="e">
        <f t="shared" si="24"/>
        <v>#DIV/0!</v>
      </c>
      <c r="CU29" s="6"/>
      <c r="CV29" s="6"/>
      <c r="CW29" s="24" t="e">
        <f t="shared" si="62"/>
        <v>#DIV/0!</v>
      </c>
      <c r="CX29" s="24" t="e">
        <f t="shared" si="63"/>
        <v>#DIV/0!</v>
      </c>
      <c r="CY29" s="6"/>
      <c r="CZ29" s="6"/>
      <c r="DA29" s="24" t="e">
        <f t="shared" si="64"/>
        <v>#DIV/0!</v>
      </c>
      <c r="DB29" s="6"/>
      <c r="DC29" s="6"/>
      <c r="DD29" s="24" t="e">
        <f t="shared" si="65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1"/>
        <v>#DIV/0!</v>
      </c>
      <c r="F30" s="28"/>
      <c r="G30" s="29"/>
      <c r="H30" s="24" t="e">
        <f t="shared" si="47"/>
        <v>#DIV/0!</v>
      </c>
      <c r="I30" s="24"/>
      <c r="J30" s="24"/>
      <c r="K30" s="24"/>
      <c r="L30" s="24" t="e">
        <f t="shared" si="6"/>
        <v>#DIV/0!</v>
      </c>
      <c r="M30" s="24"/>
      <c r="N30" s="24"/>
      <c r="O30" s="24" t="e">
        <f t="shared" si="30"/>
        <v>#DIV/0!</v>
      </c>
      <c r="P30" s="24" t="e">
        <f t="shared" si="7"/>
        <v>#DIV/0!</v>
      </c>
      <c r="Q30" s="26"/>
      <c r="R30" s="5"/>
      <c r="S30" s="24" t="e">
        <f t="shared" si="48"/>
        <v>#DIV/0!</v>
      </c>
      <c r="T30" s="24" t="e">
        <f t="shared" si="8"/>
        <v>#DIV/0!</v>
      </c>
      <c r="U30" s="5"/>
      <c r="V30" s="5"/>
      <c r="W30" s="24" t="e">
        <f t="shared" si="49"/>
        <v>#DIV/0!</v>
      </c>
      <c r="X30" s="26"/>
      <c r="Y30" s="5"/>
      <c r="Z30" s="24" t="e">
        <f t="shared" si="9"/>
        <v>#DIV/0!</v>
      </c>
      <c r="AA30" s="24" t="e">
        <f t="shared" si="10"/>
        <v>#DIV/0!</v>
      </c>
      <c r="AB30" s="5"/>
      <c r="AC30" s="5"/>
      <c r="AD30" s="24" t="e">
        <f t="shared" si="50"/>
        <v>#DIV/0!</v>
      </c>
      <c r="AE30" s="24" t="e">
        <f t="shared" si="12"/>
        <v>#DIV/0!</v>
      </c>
      <c r="AF30" s="24"/>
      <c r="AG30" s="24"/>
      <c r="AH30" s="24"/>
      <c r="AI30" s="24"/>
      <c r="AJ30" s="24"/>
      <c r="AK30" s="24"/>
      <c r="AL30" s="24" t="e">
        <f t="shared" si="14"/>
        <v>#DIV/0!</v>
      </c>
      <c r="AM30" s="5"/>
      <c r="AN30" s="5"/>
      <c r="AO30" s="24" t="e">
        <f t="shared" si="51"/>
        <v>#DIV/0!</v>
      </c>
      <c r="AP30" s="24" t="e">
        <f t="shared" si="15"/>
        <v>#DIV/0!</v>
      </c>
      <c r="AQ30" s="5"/>
      <c r="AR30" s="5"/>
      <c r="AS30" s="24" t="e">
        <f t="shared" si="52"/>
        <v>#DIV/0!</v>
      </c>
      <c r="AT30" s="24"/>
      <c r="AU30" s="24"/>
      <c r="AV30" s="24" t="e">
        <f t="shared" si="34"/>
        <v>#DIV/0!</v>
      </c>
      <c r="AW30" s="24"/>
      <c r="AX30" s="24"/>
      <c r="AY30" s="24"/>
      <c r="AZ30" s="24"/>
      <c r="BA30" s="24"/>
      <c r="BB30" s="24" t="e">
        <f t="shared" si="45"/>
        <v>#DIV/0!</v>
      </c>
      <c r="BC30" s="24" t="e">
        <f t="shared" si="16"/>
        <v>#DIV/0!</v>
      </c>
      <c r="BD30" s="24"/>
      <c r="BE30" s="24"/>
      <c r="BF30" s="24"/>
      <c r="BG30" s="24"/>
      <c r="BH30" s="24"/>
      <c r="BI30" s="24" t="e">
        <f t="shared" si="53"/>
        <v>#DIV/0!</v>
      </c>
      <c r="BJ30" s="24" t="e">
        <f t="shared" si="17"/>
        <v>#DIV/0!</v>
      </c>
      <c r="BK30" s="24"/>
      <c r="BL30" s="24"/>
      <c r="BM30" s="24" t="e">
        <f t="shared" si="54"/>
        <v>#DIV/0!</v>
      </c>
      <c r="BN30" s="24" t="e">
        <f t="shared" si="18"/>
        <v>#DIV/0!</v>
      </c>
      <c r="BO30" s="5"/>
      <c r="BP30" s="5"/>
      <c r="BQ30" s="24" t="e">
        <f t="shared" si="55"/>
        <v>#DIV/0!</v>
      </c>
      <c r="BR30" s="24"/>
      <c r="BS30" s="24"/>
      <c r="BT30" s="24" t="e">
        <f t="shared" si="56"/>
        <v>#DIV/0!</v>
      </c>
      <c r="BU30" s="24"/>
      <c r="BV30" s="24"/>
      <c r="BW30" s="24" t="e">
        <f t="shared" si="36"/>
        <v>#DIV/0!</v>
      </c>
      <c r="BX30" s="24"/>
      <c r="BY30" s="24"/>
      <c r="BZ30" s="24" t="e">
        <f t="shared" si="46"/>
        <v>#DIV/0!</v>
      </c>
      <c r="CA30" s="24"/>
      <c r="CB30" s="24"/>
      <c r="CC30" s="24">
        <v>0</v>
      </c>
      <c r="CD30" s="6"/>
      <c r="CE30" s="6"/>
      <c r="CF30" s="24" t="e">
        <f t="shared" si="57"/>
        <v>#DIV/0!</v>
      </c>
      <c r="CG30" s="24"/>
      <c r="CH30" s="24"/>
      <c r="CI30" s="24" t="e">
        <f t="shared" si="58"/>
        <v>#DIV/0!</v>
      </c>
      <c r="CJ30" s="24" t="e">
        <f t="shared" si="59"/>
        <v>#DIV/0!</v>
      </c>
      <c r="CK30" s="24"/>
      <c r="CL30" s="24"/>
      <c r="CM30" s="24" t="e">
        <f t="shared" si="60"/>
        <v>#DIV/0!</v>
      </c>
      <c r="CN30" s="31"/>
      <c r="CO30" s="24"/>
      <c r="CP30" s="24" t="e">
        <f t="shared" si="39"/>
        <v>#DIV/0!</v>
      </c>
      <c r="CQ30" s="24"/>
      <c r="CR30" s="24"/>
      <c r="CS30" s="24" t="e">
        <f t="shared" si="61"/>
        <v>#DIV/0!</v>
      </c>
      <c r="CT30" s="24" t="e">
        <f t="shared" si="24"/>
        <v>#DIV/0!</v>
      </c>
      <c r="CU30" s="6"/>
      <c r="CV30" s="6"/>
      <c r="CW30" s="24" t="e">
        <f t="shared" si="62"/>
        <v>#DIV/0!</v>
      </c>
      <c r="CX30" s="24" t="e">
        <f t="shared" si="63"/>
        <v>#DIV/0!</v>
      </c>
      <c r="CY30" s="6"/>
      <c r="CZ30" s="6"/>
      <c r="DA30" s="24" t="e">
        <f t="shared" si="64"/>
        <v>#DIV/0!</v>
      </c>
      <c r="DB30" s="6"/>
      <c r="DC30" s="6"/>
      <c r="DD30" s="24" t="e">
        <f t="shared" si="65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1"/>
        <v>#DIV/0!</v>
      </c>
      <c r="F31" s="28"/>
      <c r="G31" s="29"/>
      <c r="H31" s="24" t="e">
        <f t="shared" si="47"/>
        <v>#DIV/0!</v>
      </c>
      <c r="I31" s="24"/>
      <c r="J31" s="24"/>
      <c r="K31" s="24"/>
      <c r="L31" s="24" t="e">
        <f t="shared" si="6"/>
        <v>#DIV/0!</v>
      </c>
      <c r="M31" s="24"/>
      <c r="N31" s="24"/>
      <c r="O31" s="24" t="e">
        <f t="shared" si="30"/>
        <v>#DIV/0!</v>
      </c>
      <c r="P31" s="24" t="e">
        <f t="shared" si="7"/>
        <v>#DIV/0!</v>
      </c>
      <c r="Q31" s="26"/>
      <c r="R31" s="5"/>
      <c r="S31" s="24" t="e">
        <f t="shared" si="48"/>
        <v>#DIV/0!</v>
      </c>
      <c r="T31" s="24" t="e">
        <f t="shared" si="8"/>
        <v>#DIV/0!</v>
      </c>
      <c r="U31" s="5"/>
      <c r="V31" s="5"/>
      <c r="W31" s="24" t="e">
        <f t="shared" si="49"/>
        <v>#DIV/0!</v>
      </c>
      <c r="X31" s="26"/>
      <c r="Y31" s="5"/>
      <c r="Z31" s="24" t="e">
        <f t="shared" si="9"/>
        <v>#DIV/0!</v>
      </c>
      <c r="AA31" s="24" t="e">
        <f t="shared" si="10"/>
        <v>#DIV/0!</v>
      </c>
      <c r="AB31" s="5"/>
      <c r="AC31" s="5"/>
      <c r="AD31" s="24" t="e">
        <f t="shared" si="50"/>
        <v>#DIV/0!</v>
      </c>
      <c r="AE31" s="24" t="e">
        <f t="shared" si="12"/>
        <v>#DIV/0!</v>
      </c>
      <c r="AF31" s="24"/>
      <c r="AG31" s="24"/>
      <c r="AH31" s="24"/>
      <c r="AI31" s="24"/>
      <c r="AJ31" s="24"/>
      <c r="AK31" s="24"/>
      <c r="AL31" s="24" t="e">
        <f t="shared" si="14"/>
        <v>#DIV/0!</v>
      </c>
      <c r="AM31" s="5"/>
      <c r="AN31" s="5"/>
      <c r="AO31" s="24" t="e">
        <f t="shared" si="51"/>
        <v>#DIV/0!</v>
      </c>
      <c r="AP31" s="24" t="e">
        <f t="shared" si="15"/>
        <v>#DIV/0!</v>
      </c>
      <c r="AQ31" s="5"/>
      <c r="AR31" s="5"/>
      <c r="AS31" s="24" t="e">
        <f t="shared" si="52"/>
        <v>#DIV/0!</v>
      </c>
      <c r="AT31" s="24"/>
      <c r="AU31" s="24"/>
      <c r="AV31" s="24" t="e">
        <f t="shared" si="34"/>
        <v>#DIV/0!</v>
      </c>
      <c r="AW31" s="24"/>
      <c r="AX31" s="24"/>
      <c r="AY31" s="24"/>
      <c r="AZ31" s="24"/>
      <c r="BA31" s="24"/>
      <c r="BB31" s="24" t="e">
        <f t="shared" si="45"/>
        <v>#DIV/0!</v>
      </c>
      <c r="BC31" s="24" t="e">
        <f t="shared" si="16"/>
        <v>#DIV/0!</v>
      </c>
      <c r="BD31" s="24"/>
      <c r="BE31" s="24"/>
      <c r="BF31" s="24"/>
      <c r="BG31" s="24"/>
      <c r="BH31" s="24"/>
      <c r="BI31" s="24" t="e">
        <f t="shared" si="53"/>
        <v>#DIV/0!</v>
      </c>
      <c r="BJ31" s="24" t="e">
        <f t="shared" si="17"/>
        <v>#DIV/0!</v>
      </c>
      <c r="BK31" s="24"/>
      <c r="BL31" s="24"/>
      <c r="BM31" s="24" t="e">
        <f t="shared" si="54"/>
        <v>#DIV/0!</v>
      </c>
      <c r="BN31" s="24" t="e">
        <f t="shared" si="18"/>
        <v>#DIV/0!</v>
      </c>
      <c r="BO31" s="5"/>
      <c r="BP31" s="5"/>
      <c r="BQ31" s="24" t="e">
        <f t="shared" si="55"/>
        <v>#DIV/0!</v>
      </c>
      <c r="BR31" s="24"/>
      <c r="BS31" s="24"/>
      <c r="BT31" s="24" t="e">
        <f t="shared" si="56"/>
        <v>#DIV/0!</v>
      </c>
      <c r="BU31" s="24"/>
      <c r="BV31" s="24"/>
      <c r="BW31" s="24" t="e">
        <f t="shared" si="36"/>
        <v>#DIV/0!</v>
      </c>
      <c r="BX31" s="24"/>
      <c r="BY31" s="24"/>
      <c r="BZ31" s="24" t="e">
        <f t="shared" si="46"/>
        <v>#DIV/0!</v>
      </c>
      <c r="CA31" s="24"/>
      <c r="CB31" s="24"/>
      <c r="CC31" s="24">
        <v>0</v>
      </c>
      <c r="CD31" s="6"/>
      <c r="CE31" s="6"/>
      <c r="CF31" s="24" t="e">
        <f t="shared" si="57"/>
        <v>#DIV/0!</v>
      </c>
      <c r="CG31" s="24"/>
      <c r="CH31" s="24"/>
      <c r="CI31" s="24" t="e">
        <f t="shared" si="58"/>
        <v>#DIV/0!</v>
      </c>
      <c r="CJ31" s="24" t="e">
        <f t="shared" si="59"/>
        <v>#DIV/0!</v>
      </c>
      <c r="CK31" s="24"/>
      <c r="CL31" s="24"/>
      <c r="CM31" s="24" t="e">
        <f t="shared" si="60"/>
        <v>#DIV/0!</v>
      </c>
      <c r="CN31" s="31"/>
      <c r="CO31" s="24"/>
      <c r="CP31" s="24" t="e">
        <f t="shared" si="39"/>
        <v>#DIV/0!</v>
      </c>
      <c r="CQ31" s="24"/>
      <c r="CR31" s="24"/>
      <c r="CS31" s="24" t="e">
        <f t="shared" si="61"/>
        <v>#DIV/0!</v>
      </c>
      <c r="CT31" s="24" t="e">
        <f t="shared" si="24"/>
        <v>#DIV/0!</v>
      </c>
      <c r="CU31" s="6"/>
      <c r="CV31" s="6"/>
      <c r="CW31" s="24" t="e">
        <f t="shared" si="62"/>
        <v>#DIV/0!</v>
      </c>
      <c r="CX31" s="24" t="e">
        <f t="shared" si="63"/>
        <v>#DIV/0!</v>
      </c>
      <c r="CY31" s="6"/>
      <c r="CZ31" s="6"/>
      <c r="DA31" s="24" t="e">
        <f t="shared" si="64"/>
        <v>#DIV/0!</v>
      </c>
      <c r="DB31" s="6"/>
      <c r="DC31" s="6"/>
      <c r="DD31" s="24" t="e">
        <f t="shared" si="65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1"/>
        <v>#DIV/0!</v>
      </c>
      <c r="F32" s="28"/>
      <c r="G32" s="29"/>
      <c r="H32" s="24" t="e">
        <f t="shared" si="47"/>
        <v>#DIV/0!</v>
      </c>
      <c r="I32" s="24"/>
      <c r="J32" s="24"/>
      <c r="K32" s="24"/>
      <c r="L32" s="24" t="e">
        <f t="shared" si="6"/>
        <v>#DIV/0!</v>
      </c>
      <c r="M32" s="24"/>
      <c r="N32" s="24"/>
      <c r="O32" s="24" t="e">
        <f t="shared" si="30"/>
        <v>#DIV/0!</v>
      </c>
      <c r="P32" s="24" t="e">
        <f t="shared" si="7"/>
        <v>#DIV/0!</v>
      </c>
      <c r="Q32" s="26"/>
      <c r="R32" s="5"/>
      <c r="S32" s="24" t="e">
        <f t="shared" si="48"/>
        <v>#DIV/0!</v>
      </c>
      <c r="T32" s="24" t="e">
        <f t="shared" si="8"/>
        <v>#DIV/0!</v>
      </c>
      <c r="U32" s="5"/>
      <c r="V32" s="5"/>
      <c r="W32" s="24" t="e">
        <f t="shared" si="49"/>
        <v>#DIV/0!</v>
      </c>
      <c r="X32" s="26"/>
      <c r="Y32" s="5"/>
      <c r="Z32" s="24" t="e">
        <f t="shared" si="9"/>
        <v>#DIV/0!</v>
      </c>
      <c r="AA32" s="24" t="e">
        <f t="shared" si="10"/>
        <v>#DIV/0!</v>
      </c>
      <c r="AB32" s="5" t="s">
        <v>22</v>
      </c>
      <c r="AC32" s="5"/>
      <c r="AD32" s="24" t="e">
        <f t="shared" si="50"/>
        <v>#VALUE!</v>
      </c>
      <c r="AE32" s="24" t="e">
        <f t="shared" si="12"/>
        <v>#DIV/0!</v>
      </c>
      <c r="AF32" s="24"/>
      <c r="AG32" s="24"/>
      <c r="AH32" s="24"/>
      <c r="AI32" s="24"/>
      <c r="AJ32" s="24"/>
      <c r="AK32" s="24"/>
      <c r="AL32" s="24" t="e">
        <f t="shared" si="14"/>
        <v>#DIV/0!</v>
      </c>
      <c r="AM32" s="5"/>
      <c r="AN32" s="5"/>
      <c r="AO32" s="24" t="e">
        <f t="shared" si="51"/>
        <v>#DIV/0!</v>
      </c>
      <c r="AP32" s="24" t="e">
        <f t="shared" si="15"/>
        <v>#DIV/0!</v>
      </c>
      <c r="AQ32" s="5"/>
      <c r="AR32" s="5"/>
      <c r="AS32" s="24" t="e">
        <f t="shared" si="52"/>
        <v>#DIV/0!</v>
      </c>
      <c r="AT32" s="24"/>
      <c r="AU32" s="24"/>
      <c r="AV32" s="24" t="e">
        <f t="shared" si="34"/>
        <v>#DIV/0!</v>
      </c>
      <c r="AW32" s="24"/>
      <c r="AX32" s="24"/>
      <c r="AY32" s="24"/>
      <c r="AZ32" s="24"/>
      <c r="BA32" s="24"/>
      <c r="BB32" s="24" t="e">
        <f t="shared" si="45"/>
        <v>#DIV/0!</v>
      </c>
      <c r="BC32" s="24" t="e">
        <f t="shared" si="16"/>
        <v>#DIV/0!</v>
      </c>
      <c r="BD32" s="24"/>
      <c r="BE32" s="24"/>
      <c r="BF32" s="24"/>
      <c r="BG32" s="24"/>
      <c r="BH32" s="24"/>
      <c r="BI32" s="24" t="e">
        <f t="shared" si="53"/>
        <v>#DIV/0!</v>
      </c>
      <c r="BJ32" s="24" t="e">
        <f t="shared" si="17"/>
        <v>#DIV/0!</v>
      </c>
      <c r="BK32" s="24"/>
      <c r="BL32" s="24"/>
      <c r="BM32" s="24" t="e">
        <f t="shared" si="54"/>
        <v>#DIV/0!</v>
      </c>
      <c r="BN32" s="24" t="e">
        <f t="shared" si="18"/>
        <v>#DIV/0!</v>
      </c>
      <c r="BO32" s="5"/>
      <c r="BP32" s="5"/>
      <c r="BQ32" s="24" t="e">
        <f t="shared" si="55"/>
        <v>#DIV/0!</v>
      </c>
      <c r="BR32" s="24"/>
      <c r="BS32" s="24"/>
      <c r="BT32" s="24" t="e">
        <f t="shared" si="56"/>
        <v>#DIV/0!</v>
      </c>
      <c r="BU32" s="24"/>
      <c r="BV32" s="24"/>
      <c r="BW32" s="24" t="e">
        <f t="shared" si="36"/>
        <v>#DIV/0!</v>
      </c>
      <c r="BX32" s="24"/>
      <c r="BY32" s="24"/>
      <c r="BZ32" s="24" t="e">
        <f t="shared" si="46"/>
        <v>#DIV/0!</v>
      </c>
      <c r="CA32" s="24"/>
      <c r="CB32" s="24"/>
      <c r="CC32" s="24">
        <v>0</v>
      </c>
      <c r="CD32" s="6"/>
      <c r="CE32" s="6"/>
      <c r="CF32" s="24" t="e">
        <f t="shared" si="57"/>
        <v>#DIV/0!</v>
      </c>
      <c r="CG32" s="24"/>
      <c r="CH32" s="24"/>
      <c r="CI32" s="24" t="e">
        <f t="shared" si="58"/>
        <v>#DIV/0!</v>
      </c>
      <c r="CJ32" s="24" t="e">
        <f t="shared" si="59"/>
        <v>#DIV/0!</v>
      </c>
      <c r="CK32" s="24"/>
      <c r="CL32" s="24"/>
      <c r="CM32" s="24" t="e">
        <f t="shared" si="60"/>
        <v>#DIV/0!</v>
      </c>
      <c r="CN32" s="31"/>
      <c r="CO32" s="24"/>
      <c r="CP32" s="24" t="e">
        <f t="shared" si="39"/>
        <v>#DIV/0!</v>
      </c>
      <c r="CQ32" s="24"/>
      <c r="CR32" s="24"/>
      <c r="CS32" s="24" t="e">
        <f t="shared" si="61"/>
        <v>#DIV/0!</v>
      </c>
      <c r="CT32" s="24" t="e">
        <f t="shared" si="24"/>
        <v>#DIV/0!</v>
      </c>
      <c r="CU32" s="6"/>
      <c r="CV32" s="6"/>
      <c r="CW32" s="24" t="e">
        <f t="shared" si="62"/>
        <v>#DIV/0!</v>
      </c>
      <c r="CX32" s="24" t="e">
        <f t="shared" si="63"/>
        <v>#DIV/0!</v>
      </c>
      <c r="CY32" s="6"/>
      <c r="CZ32" s="6"/>
      <c r="DA32" s="24" t="e">
        <f t="shared" si="64"/>
        <v>#DIV/0!</v>
      </c>
      <c r="DB32" s="6"/>
      <c r="DC32" s="6"/>
      <c r="DD32" s="24" t="e">
        <f t="shared" si="65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1"/>
        <v>#DIV/0!</v>
      </c>
      <c r="F33" s="28"/>
      <c r="G33" s="29"/>
      <c r="H33" s="24" t="e">
        <f t="shared" si="47"/>
        <v>#DIV/0!</v>
      </c>
      <c r="I33" s="24"/>
      <c r="J33" s="24"/>
      <c r="K33" s="24"/>
      <c r="L33" s="24" t="e">
        <f t="shared" si="6"/>
        <v>#DIV/0!</v>
      </c>
      <c r="M33" s="24"/>
      <c r="N33" s="24"/>
      <c r="O33" s="24" t="e">
        <f t="shared" si="30"/>
        <v>#DIV/0!</v>
      </c>
      <c r="P33" s="24" t="e">
        <f t="shared" si="7"/>
        <v>#DIV/0!</v>
      </c>
      <c r="Q33" s="26"/>
      <c r="R33" s="5"/>
      <c r="S33" s="24" t="e">
        <f t="shared" si="48"/>
        <v>#DIV/0!</v>
      </c>
      <c r="T33" s="24" t="e">
        <f t="shared" si="8"/>
        <v>#DIV/0!</v>
      </c>
      <c r="U33" s="5"/>
      <c r="V33" s="5"/>
      <c r="W33" s="24" t="e">
        <f t="shared" si="49"/>
        <v>#DIV/0!</v>
      </c>
      <c r="X33" s="26"/>
      <c r="Y33" s="5"/>
      <c r="Z33" s="24" t="e">
        <f t="shared" si="9"/>
        <v>#DIV/0!</v>
      </c>
      <c r="AA33" s="24" t="e">
        <f t="shared" si="10"/>
        <v>#DIV/0!</v>
      </c>
      <c r="AB33" s="5"/>
      <c r="AC33" s="5"/>
      <c r="AD33" s="24" t="e">
        <f t="shared" si="50"/>
        <v>#DIV/0!</v>
      </c>
      <c r="AE33" s="24" t="e">
        <f t="shared" si="12"/>
        <v>#DIV/0!</v>
      </c>
      <c r="AF33" s="24"/>
      <c r="AG33" s="24"/>
      <c r="AH33" s="24"/>
      <c r="AI33" s="24"/>
      <c r="AJ33" s="24"/>
      <c r="AK33" s="24"/>
      <c r="AL33" s="24" t="e">
        <f t="shared" si="14"/>
        <v>#DIV/0!</v>
      </c>
      <c r="AM33" s="5"/>
      <c r="AN33" s="5"/>
      <c r="AO33" s="24" t="e">
        <f t="shared" si="51"/>
        <v>#DIV/0!</v>
      </c>
      <c r="AP33" s="24" t="e">
        <f t="shared" si="15"/>
        <v>#DIV/0!</v>
      </c>
      <c r="AQ33" s="5"/>
      <c r="AR33" s="5"/>
      <c r="AS33" s="24" t="e">
        <f t="shared" si="52"/>
        <v>#DIV/0!</v>
      </c>
      <c r="AT33" s="24"/>
      <c r="AU33" s="24"/>
      <c r="AV33" s="24" t="e">
        <f t="shared" si="34"/>
        <v>#DIV/0!</v>
      </c>
      <c r="AW33" s="24"/>
      <c r="AX33" s="24"/>
      <c r="AY33" s="24"/>
      <c r="AZ33" s="24"/>
      <c r="BA33" s="24"/>
      <c r="BB33" s="24" t="e">
        <f t="shared" si="45"/>
        <v>#DIV/0!</v>
      </c>
      <c r="BC33" s="24" t="e">
        <f t="shared" si="16"/>
        <v>#DIV/0!</v>
      </c>
      <c r="BD33" s="24"/>
      <c r="BE33" s="24"/>
      <c r="BF33" s="24"/>
      <c r="BG33" s="24"/>
      <c r="BH33" s="24"/>
      <c r="BI33" s="24" t="e">
        <f t="shared" si="53"/>
        <v>#DIV/0!</v>
      </c>
      <c r="BJ33" s="24" t="e">
        <f t="shared" si="17"/>
        <v>#DIV/0!</v>
      </c>
      <c r="BK33" s="24"/>
      <c r="BL33" s="24"/>
      <c r="BM33" s="24" t="e">
        <f t="shared" si="54"/>
        <v>#DIV/0!</v>
      </c>
      <c r="BN33" s="24" t="e">
        <f t="shared" si="18"/>
        <v>#DIV/0!</v>
      </c>
      <c r="BO33" s="5"/>
      <c r="BP33" s="5"/>
      <c r="BQ33" s="24" t="e">
        <f t="shared" si="55"/>
        <v>#DIV/0!</v>
      </c>
      <c r="BR33" s="24"/>
      <c r="BS33" s="24"/>
      <c r="BT33" s="24" t="e">
        <f t="shared" si="56"/>
        <v>#DIV/0!</v>
      </c>
      <c r="BU33" s="24"/>
      <c r="BV33" s="24"/>
      <c r="BW33" s="24" t="e">
        <f t="shared" si="36"/>
        <v>#DIV/0!</v>
      </c>
      <c r="BX33" s="24"/>
      <c r="BY33" s="24"/>
      <c r="BZ33" s="24" t="e">
        <f t="shared" si="46"/>
        <v>#DIV/0!</v>
      </c>
      <c r="CA33" s="24"/>
      <c r="CB33" s="24"/>
      <c r="CC33" s="24">
        <v>0</v>
      </c>
      <c r="CD33" s="6"/>
      <c r="CE33" s="6"/>
      <c r="CF33" s="24" t="e">
        <f t="shared" si="57"/>
        <v>#DIV/0!</v>
      </c>
      <c r="CG33" s="24"/>
      <c r="CH33" s="24"/>
      <c r="CI33" s="24" t="e">
        <f t="shared" si="58"/>
        <v>#DIV/0!</v>
      </c>
      <c r="CJ33" s="24" t="e">
        <f t="shared" si="59"/>
        <v>#DIV/0!</v>
      </c>
      <c r="CK33" s="24"/>
      <c r="CL33" s="24"/>
      <c r="CM33" s="24" t="e">
        <f t="shared" si="60"/>
        <v>#DIV/0!</v>
      </c>
      <c r="CN33" s="31"/>
      <c r="CO33" s="24"/>
      <c r="CP33" s="24" t="e">
        <f t="shared" si="39"/>
        <v>#DIV/0!</v>
      </c>
      <c r="CQ33" s="24"/>
      <c r="CR33" s="24"/>
      <c r="CS33" s="24" t="e">
        <f t="shared" si="61"/>
        <v>#DIV/0!</v>
      </c>
      <c r="CT33" s="24" t="e">
        <f t="shared" si="24"/>
        <v>#DIV/0!</v>
      </c>
      <c r="CU33" s="6"/>
      <c r="CV33" s="6"/>
      <c r="CW33" s="24" t="e">
        <f t="shared" si="62"/>
        <v>#DIV/0!</v>
      </c>
      <c r="CX33" s="24" t="e">
        <f t="shared" si="63"/>
        <v>#DIV/0!</v>
      </c>
      <c r="CY33" s="6"/>
      <c r="CZ33" s="6"/>
      <c r="DA33" s="24" t="e">
        <f t="shared" si="64"/>
        <v>#DIV/0!</v>
      </c>
      <c r="DB33" s="6"/>
      <c r="DC33" s="6"/>
      <c r="DD33" s="24" t="e">
        <f t="shared" si="65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1"/>
        <v>#DIV/0!</v>
      </c>
      <c r="F34" s="28"/>
      <c r="G34" s="29"/>
      <c r="H34" s="24" t="e">
        <f t="shared" si="47"/>
        <v>#DIV/0!</v>
      </c>
      <c r="I34" s="24"/>
      <c r="J34" s="24"/>
      <c r="K34" s="24"/>
      <c r="L34" s="24" t="e">
        <f t="shared" si="6"/>
        <v>#DIV/0!</v>
      </c>
      <c r="M34" s="24"/>
      <c r="N34" s="24"/>
      <c r="O34" s="24" t="e">
        <f t="shared" si="30"/>
        <v>#DIV/0!</v>
      </c>
      <c r="P34" s="24" t="e">
        <f t="shared" si="7"/>
        <v>#DIV/0!</v>
      </c>
      <c r="Q34" s="26"/>
      <c r="R34" s="5"/>
      <c r="S34" s="24" t="e">
        <f t="shared" si="48"/>
        <v>#DIV/0!</v>
      </c>
      <c r="T34" s="24" t="e">
        <f t="shared" si="8"/>
        <v>#DIV/0!</v>
      </c>
      <c r="U34" s="5"/>
      <c r="V34" s="5"/>
      <c r="W34" s="24" t="e">
        <f t="shared" si="49"/>
        <v>#DIV/0!</v>
      </c>
      <c r="X34" s="26"/>
      <c r="Y34" s="5"/>
      <c r="Z34" s="24" t="e">
        <f t="shared" si="9"/>
        <v>#DIV/0!</v>
      </c>
      <c r="AA34" s="24" t="e">
        <f t="shared" si="10"/>
        <v>#DIV/0!</v>
      </c>
      <c r="AB34" s="5"/>
      <c r="AC34" s="5"/>
      <c r="AD34" s="24" t="e">
        <f t="shared" si="50"/>
        <v>#DIV/0!</v>
      </c>
      <c r="AE34" s="24" t="e">
        <f t="shared" si="12"/>
        <v>#DIV/0!</v>
      </c>
      <c r="AF34" s="24"/>
      <c r="AG34" s="24"/>
      <c r="AH34" s="24"/>
      <c r="AI34" s="24"/>
      <c r="AJ34" s="24"/>
      <c r="AK34" s="24"/>
      <c r="AL34" s="24" t="e">
        <f t="shared" si="14"/>
        <v>#DIV/0!</v>
      </c>
      <c r="AM34" s="5"/>
      <c r="AN34" s="5"/>
      <c r="AO34" s="24" t="e">
        <f t="shared" si="51"/>
        <v>#DIV/0!</v>
      </c>
      <c r="AP34" s="24" t="e">
        <f t="shared" si="15"/>
        <v>#DIV/0!</v>
      </c>
      <c r="AQ34" s="5"/>
      <c r="AR34" s="5"/>
      <c r="AS34" s="24" t="e">
        <f t="shared" si="52"/>
        <v>#DIV/0!</v>
      </c>
      <c r="AT34" s="24"/>
      <c r="AU34" s="24"/>
      <c r="AV34" s="24" t="e">
        <f t="shared" si="34"/>
        <v>#DIV/0!</v>
      </c>
      <c r="AW34" s="24"/>
      <c r="AX34" s="24"/>
      <c r="AY34" s="24"/>
      <c r="AZ34" s="24"/>
      <c r="BA34" s="24"/>
      <c r="BB34" s="24" t="e">
        <f t="shared" si="45"/>
        <v>#DIV/0!</v>
      </c>
      <c r="BC34" s="24" t="e">
        <f t="shared" si="16"/>
        <v>#DIV/0!</v>
      </c>
      <c r="BD34" s="24"/>
      <c r="BE34" s="24"/>
      <c r="BF34" s="24"/>
      <c r="BG34" s="24"/>
      <c r="BH34" s="24"/>
      <c r="BI34" s="24" t="e">
        <f t="shared" si="53"/>
        <v>#DIV/0!</v>
      </c>
      <c r="BJ34" s="24" t="e">
        <f t="shared" si="17"/>
        <v>#DIV/0!</v>
      </c>
      <c r="BK34" s="24"/>
      <c r="BL34" s="24"/>
      <c r="BM34" s="24" t="e">
        <f t="shared" si="54"/>
        <v>#DIV/0!</v>
      </c>
      <c r="BN34" s="24" t="e">
        <f t="shared" si="18"/>
        <v>#DIV/0!</v>
      </c>
      <c r="BO34" s="5"/>
      <c r="BP34" s="5"/>
      <c r="BQ34" s="24" t="e">
        <f t="shared" si="55"/>
        <v>#DIV/0!</v>
      </c>
      <c r="BR34" s="24"/>
      <c r="BS34" s="24"/>
      <c r="BT34" s="24" t="e">
        <f t="shared" si="56"/>
        <v>#DIV/0!</v>
      </c>
      <c r="BU34" s="24"/>
      <c r="BV34" s="24"/>
      <c r="BW34" s="24" t="e">
        <f t="shared" si="36"/>
        <v>#DIV/0!</v>
      </c>
      <c r="BX34" s="24"/>
      <c r="BY34" s="24"/>
      <c r="BZ34" s="24" t="e">
        <f t="shared" si="46"/>
        <v>#DIV/0!</v>
      </c>
      <c r="CA34" s="24"/>
      <c r="CB34" s="24"/>
      <c r="CC34" s="24">
        <v>0</v>
      </c>
      <c r="CD34" s="6"/>
      <c r="CE34" s="6"/>
      <c r="CF34" s="24" t="e">
        <f t="shared" si="57"/>
        <v>#DIV/0!</v>
      </c>
      <c r="CG34" s="24"/>
      <c r="CH34" s="24"/>
      <c r="CI34" s="24" t="e">
        <f t="shared" si="58"/>
        <v>#DIV/0!</v>
      </c>
      <c r="CJ34" s="24" t="e">
        <f t="shared" si="59"/>
        <v>#DIV/0!</v>
      </c>
      <c r="CK34" s="24"/>
      <c r="CL34" s="24"/>
      <c r="CM34" s="24" t="e">
        <f t="shared" si="60"/>
        <v>#DIV/0!</v>
      </c>
      <c r="CN34" s="31"/>
      <c r="CO34" s="24"/>
      <c r="CP34" s="24" t="e">
        <f t="shared" si="39"/>
        <v>#DIV/0!</v>
      </c>
      <c r="CQ34" s="24"/>
      <c r="CR34" s="24"/>
      <c r="CS34" s="24" t="e">
        <f t="shared" si="61"/>
        <v>#DIV/0!</v>
      </c>
      <c r="CT34" s="24" t="e">
        <f t="shared" si="24"/>
        <v>#DIV/0!</v>
      </c>
      <c r="CU34" s="6"/>
      <c r="CV34" s="6"/>
      <c r="CW34" s="24" t="e">
        <f t="shared" si="62"/>
        <v>#DIV/0!</v>
      </c>
      <c r="CX34" s="24" t="e">
        <f t="shared" si="63"/>
        <v>#DIV/0!</v>
      </c>
      <c r="CY34" s="6"/>
      <c r="CZ34" s="6"/>
      <c r="DA34" s="24" t="e">
        <f t="shared" si="64"/>
        <v>#DIV/0!</v>
      </c>
      <c r="DB34" s="6"/>
      <c r="DC34" s="6"/>
      <c r="DD34" s="24" t="e">
        <f t="shared" si="65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1"/>
        <v>#DIV/0!</v>
      </c>
      <c r="F35" s="28"/>
      <c r="G35" s="29"/>
      <c r="H35" s="24" t="e">
        <f t="shared" si="47"/>
        <v>#DIV/0!</v>
      </c>
      <c r="I35" s="24"/>
      <c r="J35" s="24"/>
      <c r="K35" s="24"/>
      <c r="L35" s="24" t="e">
        <f t="shared" si="6"/>
        <v>#DIV/0!</v>
      </c>
      <c r="M35" s="24"/>
      <c r="N35" s="24"/>
      <c r="O35" s="24" t="e">
        <f t="shared" si="30"/>
        <v>#DIV/0!</v>
      </c>
      <c r="P35" s="24" t="e">
        <f t="shared" si="7"/>
        <v>#DIV/0!</v>
      </c>
      <c r="Q35" s="26"/>
      <c r="R35" s="5"/>
      <c r="S35" s="24" t="e">
        <f t="shared" si="48"/>
        <v>#DIV/0!</v>
      </c>
      <c r="T35" s="24" t="e">
        <f t="shared" si="8"/>
        <v>#DIV/0!</v>
      </c>
      <c r="U35" s="5"/>
      <c r="V35" s="5"/>
      <c r="W35" s="24" t="e">
        <f t="shared" si="49"/>
        <v>#DIV/0!</v>
      </c>
      <c r="X35" s="26"/>
      <c r="Y35" s="5"/>
      <c r="Z35" s="24" t="e">
        <f t="shared" si="9"/>
        <v>#DIV/0!</v>
      </c>
      <c r="AA35" s="24" t="e">
        <f t="shared" si="10"/>
        <v>#DIV/0!</v>
      </c>
      <c r="AB35" s="5"/>
      <c r="AC35" s="5"/>
      <c r="AD35" s="24" t="e">
        <f t="shared" si="50"/>
        <v>#DIV/0!</v>
      </c>
      <c r="AE35" s="24" t="e">
        <f t="shared" si="12"/>
        <v>#DIV/0!</v>
      </c>
      <c r="AF35" s="24"/>
      <c r="AG35" s="24"/>
      <c r="AH35" s="24"/>
      <c r="AI35" s="24"/>
      <c r="AJ35" s="24"/>
      <c r="AK35" s="24"/>
      <c r="AL35" s="24" t="e">
        <f t="shared" si="14"/>
        <v>#DIV/0!</v>
      </c>
      <c r="AM35" s="5"/>
      <c r="AN35" s="5"/>
      <c r="AO35" s="24" t="e">
        <f t="shared" si="51"/>
        <v>#DIV/0!</v>
      </c>
      <c r="AP35" s="24" t="e">
        <f t="shared" si="15"/>
        <v>#DIV/0!</v>
      </c>
      <c r="AQ35" s="5"/>
      <c r="AR35" s="5"/>
      <c r="AS35" s="24" t="e">
        <f t="shared" si="52"/>
        <v>#DIV/0!</v>
      </c>
      <c r="AT35" s="24"/>
      <c r="AU35" s="24"/>
      <c r="AV35" s="24" t="e">
        <f t="shared" si="34"/>
        <v>#DIV/0!</v>
      </c>
      <c r="AW35" s="24"/>
      <c r="AX35" s="24"/>
      <c r="AY35" s="24"/>
      <c r="AZ35" s="24"/>
      <c r="BA35" s="24"/>
      <c r="BB35" s="24" t="e">
        <f t="shared" si="45"/>
        <v>#DIV/0!</v>
      </c>
      <c r="BC35" s="24" t="e">
        <f t="shared" si="16"/>
        <v>#DIV/0!</v>
      </c>
      <c r="BD35" s="24"/>
      <c r="BE35" s="24"/>
      <c r="BF35" s="24"/>
      <c r="BG35" s="24"/>
      <c r="BH35" s="24"/>
      <c r="BI35" s="24" t="e">
        <f t="shared" si="53"/>
        <v>#DIV/0!</v>
      </c>
      <c r="BJ35" s="24" t="e">
        <f t="shared" si="17"/>
        <v>#DIV/0!</v>
      </c>
      <c r="BK35" s="24"/>
      <c r="BL35" s="24"/>
      <c r="BM35" s="24" t="e">
        <f t="shared" si="54"/>
        <v>#DIV/0!</v>
      </c>
      <c r="BN35" s="24" t="e">
        <f t="shared" si="18"/>
        <v>#DIV/0!</v>
      </c>
      <c r="BO35" s="5"/>
      <c r="BP35" s="5"/>
      <c r="BQ35" s="24" t="e">
        <f t="shared" si="55"/>
        <v>#DIV/0!</v>
      </c>
      <c r="BR35" s="24"/>
      <c r="BS35" s="24"/>
      <c r="BT35" s="24" t="e">
        <f t="shared" si="56"/>
        <v>#DIV/0!</v>
      </c>
      <c r="BU35" s="24"/>
      <c r="BV35" s="24"/>
      <c r="BW35" s="24" t="e">
        <f t="shared" si="36"/>
        <v>#DIV/0!</v>
      </c>
      <c r="BX35" s="24"/>
      <c r="BY35" s="24"/>
      <c r="BZ35" s="24" t="e">
        <f t="shared" si="46"/>
        <v>#DIV/0!</v>
      </c>
      <c r="CA35" s="24"/>
      <c r="CB35" s="24"/>
      <c r="CC35" s="24">
        <v>0</v>
      </c>
      <c r="CD35" s="6"/>
      <c r="CE35" s="6"/>
      <c r="CF35" s="24" t="e">
        <f t="shared" si="57"/>
        <v>#DIV/0!</v>
      </c>
      <c r="CG35" s="24"/>
      <c r="CH35" s="24"/>
      <c r="CI35" s="24" t="e">
        <f t="shared" si="58"/>
        <v>#DIV/0!</v>
      </c>
      <c r="CJ35" s="24" t="e">
        <f t="shared" si="59"/>
        <v>#DIV/0!</v>
      </c>
      <c r="CK35" s="24"/>
      <c r="CL35" s="24"/>
      <c r="CM35" s="24" t="e">
        <f t="shared" si="60"/>
        <v>#DIV/0!</v>
      </c>
      <c r="CN35" s="31"/>
      <c r="CO35" s="24"/>
      <c r="CP35" s="24" t="e">
        <f t="shared" si="39"/>
        <v>#DIV/0!</v>
      </c>
      <c r="CQ35" s="24"/>
      <c r="CR35" s="24"/>
      <c r="CS35" s="24" t="e">
        <f t="shared" si="61"/>
        <v>#DIV/0!</v>
      </c>
      <c r="CT35" s="24" t="e">
        <f t="shared" si="24"/>
        <v>#DIV/0!</v>
      </c>
      <c r="CU35" s="6"/>
      <c r="CV35" s="6"/>
      <c r="CW35" s="24" t="e">
        <f t="shared" si="62"/>
        <v>#DIV/0!</v>
      </c>
      <c r="CX35" s="24" t="e">
        <f t="shared" si="63"/>
        <v>#DIV/0!</v>
      </c>
      <c r="CY35" s="6"/>
      <c r="CZ35" s="6"/>
      <c r="DA35" s="24" t="e">
        <f t="shared" si="64"/>
        <v>#DIV/0!</v>
      </c>
      <c r="DB35" s="6"/>
      <c r="DC35" s="6"/>
      <c r="DD35" s="24" t="e">
        <f t="shared" si="65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1"/>
        <v>#DIV/0!</v>
      </c>
      <c r="F36" s="5"/>
      <c r="G36" s="5"/>
      <c r="H36" s="24" t="e">
        <f t="shared" si="47"/>
        <v>#DIV/0!</v>
      </c>
      <c r="I36" s="24"/>
      <c r="J36" s="24"/>
      <c r="K36" s="24"/>
      <c r="L36" s="24" t="e">
        <f t="shared" si="6"/>
        <v>#DIV/0!</v>
      </c>
      <c r="M36" s="24"/>
      <c r="N36" s="24"/>
      <c r="O36" s="24" t="e">
        <f t="shared" si="30"/>
        <v>#DIV/0!</v>
      </c>
      <c r="P36" s="24" t="e">
        <f t="shared" si="7"/>
        <v>#DIV/0!</v>
      </c>
      <c r="Q36" s="26"/>
      <c r="R36" s="5"/>
      <c r="S36" s="24" t="e">
        <f t="shared" si="48"/>
        <v>#DIV/0!</v>
      </c>
      <c r="T36" s="24" t="e">
        <f t="shared" si="8"/>
        <v>#DIV/0!</v>
      </c>
      <c r="U36" s="5"/>
      <c r="V36" s="5"/>
      <c r="W36" s="24" t="e">
        <f t="shared" si="49"/>
        <v>#DIV/0!</v>
      </c>
      <c r="X36" s="26"/>
      <c r="Y36" s="5"/>
      <c r="Z36" s="24" t="e">
        <f t="shared" si="9"/>
        <v>#DIV/0!</v>
      </c>
      <c r="AA36" s="24" t="e">
        <f t="shared" si="10"/>
        <v>#DIV/0!</v>
      </c>
      <c r="AB36" s="5"/>
      <c r="AC36" s="5"/>
      <c r="AD36" s="24" t="e">
        <f t="shared" si="50"/>
        <v>#DIV/0!</v>
      </c>
      <c r="AE36" s="24" t="e">
        <f t="shared" si="12"/>
        <v>#DIV/0!</v>
      </c>
      <c r="AF36" s="24"/>
      <c r="AG36" s="24"/>
      <c r="AH36" s="24"/>
      <c r="AI36" s="24"/>
      <c r="AJ36" s="24"/>
      <c r="AK36" s="24"/>
      <c r="AL36" s="24" t="e">
        <f t="shared" si="14"/>
        <v>#DIV/0!</v>
      </c>
      <c r="AM36" s="5"/>
      <c r="AN36" s="5"/>
      <c r="AO36" s="24" t="e">
        <f t="shared" si="51"/>
        <v>#DIV/0!</v>
      </c>
      <c r="AP36" s="24" t="e">
        <f t="shared" si="15"/>
        <v>#DIV/0!</v>
      </c>
      <c r="AQ36" s="5"/>
      <c r="AR36" s="5"/>
      <c r="AS36" s="24" t="e">
        <f t="shared" si="52"/>
        <v>#DIV/0!</v>
      </c>
      <c r="AT36" s="24"/>
      <c r="AU36" s="24"/>
      <c r="AV36" s="24" t="e">
        <f t="shared" si="34"/>
        <v>#DIV/0!</v>
      </c>
      <c r="AW36" s="24"/>
      <c r="AX36" s="24"/>
      <c r="AY36" s="24"/>
      <c r="AZ36" s="24"/>
      <c r="BA36" s="24"/>
      <c r="BB36" s="24" t="e">
        <f t="shared" si="45"/>
        <v>#DIV/0!</v>
      </c>
      <c r="BC36" s="24" t="e">
        <f t="shared" si="16"/>
        <v>#DIV/0!</v>
      </c>
      <c r="BD36" s="24"/>
      <c r="BE36" s="24"/>
      <c r="BF36" s="24"/>
      <c r="BG36" s="24"/>
      <c r="BH36" s="24"/>
      <c r="BI36" s="24" t="e">
        <f t="shared" si="53"/>
        <v>#DIV/0!</v>
      </c>
      <c r="BJ36" s="24" t="e">
        <f t="shared" si="17"/>
        <v>#DIV/0!</v>
      </c>
      <c r="BK36" s="24"/>
      <c r="BL36" s="24"/>
      <c r="BM36" s="24" t="e">
        <f t="shared" si="54"/>
        <v>#DIV/0!</v>
      </c>
      <c r="BN36" s="24" t="e">
        <f t="shared" si="18"/>
        <v>#DIV/0!</v>
      </c>
      <c r="BO36" s="5"/>
      <c r="BP36" s="5"/>
      <c r="BQ36" s="24" t="e">
        <f t="shared" si="55"/>
        <v>#DIV/0!</v>
      </c>
      <c r="BR36" s="24"/>
      <c r="BS36" s="24"/>
      <c r="BT36" s="24" t="e">
        <f t="shared" si="56"/>
        <v>#DIV/0!</v>
      </c>
      <c r="BU36" s="24"/>
      <c r="BV36" s="24"/>
      <c r="BW36" s="24" t="e">
        <f t="shared" si="36"/>
        <v>#DIV/0!</v>
      </c>
      <c r="BX36" s="24"/>
      <c r="BY36" s="24"/>
      <c r="BZ36" s="24" t="e">
        <f t="shared" si="46"/>
        <v>#DIV/0!</v>
      </c>
      <c r="CA36" s="24"/>
      <c r="CB36" s="24"/>
      <c r="CC36" s="24">
        <v>0</v>
      </c>
      <c r="CD36" s="6"/>
      <c r="CE36" s="6"/>
      <c r="CF36" s="24" t="e">
        <f t="shared" si="57"/>
        <v>#DIV/0!</v>
      </c>
      <c r="CG36" s="24"/>
      <c r="CH36" s="24"/>
      <c r="CI36" s="24" t="e">
        <f t="shared" si="58"/>
        <v>#DIV/0!</v>
      </c>
      <c r="CJ36" s="24" t="e">
        <f t="shared" si="59"/>
        <v>#DIV/0!</v>
      </c>
      <c r="CK36" s="24"/>
      <c r="CL36" s="24"/>
      <c r="CM36" s="24" t="e">
        <f t="shared" si="60"/>
        <v>#DIV/0!</v>
      </c>
      <c r="CN36" s="31"/>
      <c r="CO36" s="24"/>
      <c r="CP36" s="24" t="e">
        <f t="shared" si="39"/>
        <v>#DIV/0!</v>
      </c>
      <c r="CQ36" s="24"/>
      <c r="CR36" s="24"/>
      <c r="CS36" s="24" t="e">
        <f t="shared" si="61"/>
        <v>#DIV/0!</v>
      </c>
      <c r="CT36" s="24" t="e">
        <f t="shared" si="24"/>
        <v>#DIV/0!</v>
      </c>
      <c r="CU36" s="6"/>
      <c r="CV36" s="6"/>
      <c r="CW36" s="24" t="e">
        <f t="shared" si="62"/>
        <v>#DIV/0!</v>
      </c>
      <c r="CX36" s="24" t="e">
        <f t="shared" si="63"/>
        <v>#DIV/0!</v>
      </c>
      <c r="CY36" s="6"/>
      <c r="CZ36" s="6"/>
      <c r="DA36" s="24" t="e">
        <f t="shared" si="64"/>
        <v>#DIV/0!</v>
      </c>
      <c r="DB36" s="6"/>
      <c r="DC36" s="6"/>
      <c r="DD36" s="24" t="e">
        <f t="shared" si="65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1"/>
        <v>#DIV/0!</v>
      </c>
      <c r="F37" s="5"/>
      <c r="G37" s="5"/>
      <c r="H37" s="24" t="e">
        <f t="shared" si="47"/>
        <v>#DIV/0!</v>
      </c>
      <c r="I37" s="24"/>
      <c r="J37" s="24"/>
      <c r="K37" s="24"/>
      <c r="L37" s="24" t="e">
        <f t="shared" si="6"/>
        <v>#DIV/0!</v>
      </c>
      <c r="M37" s="24"/>
      <c r="N37" s="24"/>
      <c r="O37" s="24" t="e">
        <f t="shared" si="30"/>
        <v>#DIV/0!</v>
      </c>
      <c r="P37" s="24" t="e">
        <f t="shared" si="7"/>
        <v>#DIV/0!</v>
      </c>
      <c r="Q37" s="26"/>
      <c r="R37" s="5"/>
      <c r="S37" s="24" t="e">
        <f t="shared" si="48"/>
        <v>#DIV/0!</v>
      </c>
      <c r="T37" s="24" t="e">
        <f t="shared" si="8"/>
        <v>#DIV/0!</v>
      </c>
      <c r="U37" s="5"/>
      <c r="V37" s="5"/>
      <c r="W37" s="24" t="e">
        <f t="shared" si="49"/>
        <v>#DIV/0!</v>
      </c>
      <c r="X37" s="26"/>
      <c r="Y37" s="5"/>
      <c r="Z37" s="24" t="e">
        <f t="shared" si="9"/>
        <v>#DIV/0!</v>
      </c>
      <c r="AA37" s="24" t="e">
        <f t="shared" si="10"/>
        <v>#DIV/0!</v>
      </c>
      <c r="AB37" s="5"/>
      <c r="AC37" s="5"/>
      <c r="AD37" s="24" t="e">
        <f t="shared" si="50"/>
        <v>#DIV/0!</v>
      </c>
      <c r="AE37" s="24" t="e">
        <f t="shared" si="12"/>
        <v>#DIV/0!</v>
      </c>
      <c r="AF37" s="24"/>
      <c r="AG37" s="24"/>
      <c r="AH37" s="24"/>
      <c r="AI37" s="24"/>
      <c r="AJ37" s="24"/>
      <c r="AK37" s="24"/>
      <c r="AL37" s="24" t="e">
        <f t="shared" si="14"/>
        <v>#DIV/0!</v>
      </c>
      <c r="AM37" s="5"/>
      <c r="AN37" s="5"/>
      <c r="AO37" s="24" t="e">
        <f t="shared" si="51"/>
        <v>#DIV/0!</v>
      </c>
      <c r="AP37" s="24" t="e">
        <f t="shared" si="15"/>
        <v>#DIV/0!</v>
      </c>
      <c r="AQ37" s="5"/>
      <c r="AR37" s="5"/>
      <c r="AS37" s="24" t="e">
        <f t="shared" si="52"/>
        <v>#DIV/0!</v>
      </c>
      <c r="AT37" s="24"/>
      <c r="AU37" s="24"/>
      <c r="AV37" s="24" t="e">
        <f t="shared" si="34"/>
        <v>#DIV/0!</v>
      </c>
      <c r="AW37" s="24"/>
      <c r="AX37" s="24"/>
      <c r="AY37" s="24"/>
      <c r="AZ37" s="24"/>
      <c r="BA37" s="24"/>
      <c r="BB37" s="24" t="e">
        <f t="shared" si="45"/>
        <v>#DIV/0!</v>
      </c>
      <c r="BC37" s="24" t="e">
        <f t="shared" si="16"/>
        <v>#DIV/0!</v>
      </c>
      <c r="BD37" s="24"/>
      <c r="BE37" s="24"/>
      <c r="BF37" s="24"/>
      <c r="BG37" s="24"/>
      <c r="BH37" s="24"/>
      <c r="BI37" s="24" t="e">
        <f t="shared" si="53"/>
        <v>#DIV/0!</v>
      </c>
      <c r="BJ37" s="24" t="e">
        <f t="shared" si="17"/>
        <v>#DIV/0!</v>
      </c>
      <c r="BK37" s="24"/>
      <c r="BL37" s="24"/>
      <c r="BM37" s="24" t="e">
        <f t="shared" si="54"/>
        <v>#DIV/0!</v>
      </c>
      <c r="BN37" s="24" t="e">
        <f t="shared" si="18"/>
        <v>#DIV/0!</v>
      </c>
      <c r="BO37" s="5"/>
      <c r="BP37" s="5"/>
      <c r="BQ37" s="24" t="e">
        <f t="shared" si="55"/>
        <v>#DIV/0!</v>
      </c>
      <c r="BR37" s="24"/>
      <c r="BS37" s="24"/>
      <c r="BT37" s="24" t="e">
        <f t="shared" si="56"/>
        <v>#DIV/0!</v>
      </c>
      <c r="BU37" s="24"/>
      <c r="BV37" s="24"/>
      <c r="BW37" s="24" t="e">
        <f t="shared" si="36"/>
        <v>#DIV/0!</v>
      </c>
      <c r="BX37" s="24"/>
      <c r="BY37" s="24"/>
      <c r="BZ37" s="24" t="e">
        <f t="shared" si="46"/>
        <v>#DIV/0!</v>
      </c>
      <c r="CA37" s="24"/>
      <c r="CB37" s="24"/>
      <c r="CC37" s="24">
        <v>0</v>
      </c>
      <c r="CD37" s="6"/>
      <c r="CE37" s="6"/>
      <c r="CF37" s="24" t="e">
        <f t="shared" si="57"/>
        <v>#DIV/0!</v>
      </c>
      <c r="CG37" s="24"/>
      <c r="CH37" s="24"/>
      <c r="CI37" s="24" t="e">
        <f t="shared" si="58"/>
        <v>#DIV/0!</v>
      </c>
      <c r="CJ37" s="24" t="e">
        <f t="shared" si="59"/>
        <v>#DIV/0!</v>
      </c>
      <c r="CK37" s="24"/>
      <c r="CL37" s="24"/>
      <c r="CM37" s="24" t="e">
        <f t="shared" si="60"/>
        <v>#DIV/0!</v>
      </c>
      <c r="CN37" s="31"/>
      <c r="CO37" s="24"/>
      <c r="CP37" s="24" t="e">
        <f t="shared" si="39"/>
        <v>#DIV/0!</v>
      </c>
      <c r="CQ37" s="24"/>
      <c r="CR37" s="24"/>
      <c r="CS37" s="24" t="e">
        <f t="shared" si="61"/>
        <v>#DIV/0!</v>
      </c>
      <c r="CT37" s="24" t="e">
        <f t="shared" si="24"/>
        <v>#DIV/0!</v>
      </c>
      <c r="CU37" s="6"/>
      <c r="CV37" s="6"/>
      <c r="CW37" s="24" t="e">
        <f t="shared" si="62"/>
        <v>#DIV/0!</v>
      </c>
      <c r="CX37" s="24" t="e">
        <f t="shared" si="63"/>
        <v>#DIV/0!</v>
      </c>
      <c r="CY37" s="6"/>
      <c r="CZ37" s="6"/>
      <c r="DA37" s="24" t="e">
        <f t="shared" si="64"/>
        <v>#DIV/0!</v>
      </c>
      <c r="DB37" s="6"/>
      <c r="DC37" s="6"/>
      <c r="DD37" s="24" t="e">
        <f t="shared" si="65"/>
        <v>#DIV/0!</v>
      </c>
      <c r="DE37" s="24"/>
      <c r="DF37" s="24"/>
    </row>
    <row r="38" spans="1:110" s="30" customFormat="1" ht="32.25" customHeight="1">
      <c r="A38" s="100" t="s">
        <v>23</v>
      </c>
      <c r="B38" s="100"/>
      <c r="C38" s="35">
        <f>SUM(C14:C37)</f>
        <v>48593.51</v>
      </c>
      <c r="D38" s="35">
        <f>SUM(D14:D37)</f>
        <v>39651.2</v>
      </c>
      <c r="E38" s="35">
        <f t="shared" si="1"/>
        <v>81.59772776241107</v>
      </c>
      <c r="F38" s="35">
        <f>SUM(F14:F37)</f>
        <v>11263.41</v>
      </c>
      <c r="G38" s="35">
        <f>SUM(G14:G37)</f>
        <v>11093.599999999999</v>
      </c>
      <c r="H38" s="35">
        <f t="shared" si="47"/>
        <v>98.49237486693639</v>
      </c>
      <c r="I38" s="35">
        <f>SUM(I14:I24)</f>
        <v>8352.099999999999</v>
      </c>
      <c r="J38" s="35">
        <f>SUM(J14:J24)</f>
        <v>8277.9</v>
      </c>
      <c r="K38" s="35">
        <f>J38/I38*100</f>
        <v>99.11160067527929</v>
      </c>
      <c r="L38" s="35">
        <f t="shared" si="6"/>
        <v>67.47719621444934</v>
      </c>
      <c r="M38" s="35">
        <f>SUM(M14:M24)</f>
        <v>3610</v>
      </c>
      <c r="N38" s="35">
        <f>SUM(N14:N24)</f>
        <v>3495.2999999999997</v>
      </c>
      <c r="O38" s="24">
        <f t="shared" si="30"/>
        <v>96.82271468144043</v>
      </c>
      <c r="P38" s="24">
        <f t="shared" si="7"/>
        <v>28.491893345940966</v>
      </c>
      <c r="Q38" s="39">
        <f>SUM(Q14:Q37)</f>
        <v>564.8</v>
      </c>
      <c r="R38" s="35">
        <f>SUM(R14:R37)</f>
        <v>505.30000000000007</v>
      </c>
      <c r="S38" s="35">
        <f t="shared" si="48"/>
        <v>89.46529745042496</v>
      </c>
      <c r="T38" s="35">
        <f t="shared" si="8"/>
        <v>4.118946501789252</v>
      </c>
      <c r="U38" s="35">
        <f>SUM(U14:U37)</f>
        <v>31.8</v>
      </c>
      <c r="V38" s="35">
        <f>SUM(V14:V37)</f>
        <v>24.700000000000003</v>
      </c>
      <c r="W38" s="35">
        <f t="shared" si="49"/>
        <v>77.67295597484278</v>
      </c>
      <c r="X38" s="39">
        <f>SUM(X14:X37)</f>
        <v>605</v>
      </c>
      <c r="Y38" s="35">
        <f>SUM(Y14:Y37)</f>
        <v>750.4</v>
      </c>
      <c r="Z38" s="35">
        <f>Y38/X38*100</f>
        <v>124.03305785123966</v>
      </c>
      <c r="AA38" s="35">
        <f t="shared" si="10"/>
        <v>6.116876024030585</v>
      </c>
      <c r="AB38" s="35">
        <f>SUM(AB14:AB37)</f>
        <v>3511.7</v>
      </c>
      <c r="AC38" s="35">
        <f>SUM(AC14:AC37)</f>
        <v>3470</v>
      </c>
      <c r="AD38" s="35">
        <f>AC38/AB38*100</f>
        <v>98.81254093459009</v>
      </c>
      <c r="AE38" s="35">
        <f t="shared" si="12"/>
        <v>28.285660718798145</v>
      </c>
      <c r="AF38" s="35">
        <f>SUM(AF14:AF24)</f>
        <v>28.799999999999997</v>
      </c>
      <c r="AG38" s="35">
        <f>SUM(AG14:AG24)</f>
        <v>32.2</v>
      </c>
      <c r="AH38" s="35">
        <f>AG38/AF38*100</f>
        <v>111.80555555555559</v>
      </c>
      <c r="AI38" s="35">
        <f>SUM(AI14:AI37)</f>
        <v>2911.31</v>
      </c>
      <c r="AJ38" s="35">
        <f>SUM(AJ14:AJ37)</f>
        <v>2815.7</v>
      </c>
      <c r="AK38" s="35">
        <f>AJ38/AI38*100</f>
        <v>96.71591139383989</v>
      </c>
      <c r="AL38" s="35">
        <f t="shared" si="14"/>
        <v>22.95214261842073</v>
      </c>
      <c r="AM38" s="35">
        <f>SUM(AM14:AM37)</f>
        <v>334.81</v>
      </c>
      <c r="AN38" s="35">
        <f>SUM(AN14:AN37)</f>
        <v>330.9</v>
      </c>
      <c r="AO38" s="35">
        <f t="shared" si="51"/>
        <v>98.83217347152116</v>
      </c>
      <c r="AP38" s="35">
        <f t="shared" si="15"/>
        <v>2.697327127334382</v>
      </c>
      <c r="AQ38" s="35">
        <f>SUM(AQ14:AQ37)</f>
        <v>6.699999999999999</v>
      </c>
      <c r="AR38" s="35">
        <f>SUM(AR14:AR37)</f>
        <v>13.3</v>
      </c>
      <c r="AS38" s="24"/>
      <c r="AT38" s="35">
        <f>SUM(AT14:AT37)</f>
        <v>387.9</v>
      </c>
      <c r="AU38" s="35">
        <f>SUM(AU14:AU37)</f>
        <v>340</v>
      </c>
      <c r="AV38" s="24">
        <f t="shared" si="34"/>
        <v>87.65145656096934</v>
      </c>
      <c r="AW38" s="35">
        <f>SUM(AW14:AW37)</f>
        <v>1</v>
      </c>
      <c r="AX38" s="35">
        <f>SUM(AX14:AX37)</f>
        <v>1</v>
      </c>
      <c r="AY38" s="35">
        <f>AX38/AW38*100</f>
        <v>100</v>
      </c>
      <c r="AZ38" s="35">
        <f>SUM(AZ14:AZ37)</f>
        <v>198</v>
      </c>
      <c r="BA38" s="35">
        <f>SUM(BA14:BA37)</f>
        <v>117.2</v>
      </c>
      <c r="BB38" s="24">
        <f t="shared" si="45"/>
        <v>59.1919191919192</v>
      </c>
      <c r="BC38" s="35">
        <f t="shared" si="16"/>
        <v>0.9553543043928365</v>
      </c>
      <c r="BD38" s="35">
        <f>SUM(BD14:BD24)</f>
        <v>0</v>
      </c>
      <c r="BE38" s="35">
        <f>SUM(BE14:BE24)</f>
        <v>0</v>
      </c>
      <c r="BF38" s="35" t="e">
        <f>BE38/BD38*100</f>
        <v>#DIV/0!</v>
      </c>
      <c r="BG38" s="35">
        <f>SUM(BG14:BG24)</f>
        <v>1842.1000000000001</v>
      </c>
      <c r="BH38" s="35">
        <f>SUM(BH14:BH37)</f>
        <v>1872.1000000000001</v>
      </c>
      <c r="BI38" s="24">
        <f>BH38/BG38*100</f>
        <v>101.62857608164595</v>
      </c>
      <c r="BJ38" s="35">
        <f t="shared" si="17"/>
        <v>15.260399259844961</v>
      </c>
      <c r="BK38" s="35">
        <f>SUM(BK14:BK37)</f>
        <v>14.6</v>
      </c>
      <c r="BL38" s="35">
        <f>SUM(BL14:BL37)</f>
        <v>14.7</v>
      </c>
      <c r="BM38" s="35">
        <f t="shared" si="54"/>
        <v>100.68493150684932</v>
      </c>
      <c r="BN38" s="35">
        <f t="shared" si="18"/>
        <v>0.1198268624110469</v>
      </c>
      <c r="BO38" s="35">
        <f>SUM(BO14:BO24)</f>
        <v>37330.1</v>
      </c>
      <c r="BP38" s="35">
        <f>SUM(BP14:BP37)</f>
        <v>28557.6</v>
      </c>
      <c r="BQ38" s="35">
        <f t="shared" si="55"/>
        <v>76.50019689205226</v>
      </c>
      <c r="BR38" s="35">
        <f>SUM(BR14:BR24)</f>
        <v>8048.799999999999</v>
      </c>
      <c r="BS38" s="35">
        <f>SUM(BS14:BS37)</f>
        <v>7366.900000000001</v>
      </c>
      <c r="BT38" s="35">
        <f>BS38/BR38*100</f>
        <v>91.52792962926152</v>
      </c>
      <c r="BU38" s="35">
        <f>SUM(BU14:BU24)</f>
        <v>6893.400000000001</v>
      </c>
      <c r="BV38" s="35">
        <f>SUM(BV14:BV24)</f>
        <v>1536</v>
      </c>
      <c r="BW38" s="24">
        <f t="shared" si="36"/>
        <v>22.282182957611628</v>
      </c>
      <c r="BX38" s="35">
        <f>SUM(BX14:BX37)</f>
        <v>1452.8</v>
      </c>
      <c r="BY38" s="35">
        <f>SUM(BY14:BY37)</f>
        <v>1174.1</v>
      </c>
      <c r="BZ38" s="35">
        <f>BY38/BX38*100</f>
        <v>80.81635462555066</v>
      </c>
      <c r="CA38" s="35">
        <f>SUM(CA14:CA37)</f>
        <v>0</v>
      </c>
      <c r="CB38" s="35">
        <f>SUM(CB14:CB37)</f>
        <v>0</v>
      </c>
      <c r="CC38" s="24">
        <v>0</v>
      </c>
      <c r="CD38" s="35">
        <f>SUM(CD14:CD24)</f>
        <v>48998.200000000004</v>
      </c>
      <c r="CE38" s="35">
        <f>SUM(CE14:CE24)</f>
        <v>37092.600000000006</v>
      </c>
      <c r="CF38" s="35">
        <f t="shared" si="57"/>
        <v>75.7019645619635</v>
      </c>
      <c r="CG38" s="35">
        <f>SUM(CG14:CG24)</f>
        <v>18257.1</v>
      </c>
      <c r="CH38" s="35">
        <f>SUM(CH14:CH37)</f>
        <v>13510.2</v>
      </c>
      <c r="CI38" s="35">
        <f t="shared" si="58"/>
        <v>73.99970422465782</v>
      </c>
      <c r="CJ38" s="35">
        <f t="shared" si="59"/>
        <v>36.42289836786852</v>
      </c>
      <c r="CK38" s="35">
        <f>SUM(CK14:CK24)</f>
        <v>16964.8</v>
      </c>
      <c r="CL38" s="35">
        <f>SUM(CL14:CL37)</f>
        <v>12899.700000000003</v>
      </c>
      <c r="CM38" s="35">
        <f t="shared" si="60"/>
        <v>76.0380316891446</v>
      </c>
      <c r="CN38" s="35">
        <f>SUM(CN14:CN37)</f>
        <v>15180.1</v>
      </c>
      <c r="CO38" s="35">
        <f>SUM(CO14:CO37)</f>
        <v>12034.8</v>
      </c>
      <c r="CP38" s="35">
        <f t="shared" si="39"/>
        <v>79.28011014420194</v>
      </c>
      <c r="CQ38" s="35">
        <f>SUM(CQ14:CQ37)</f>
        <v>6570.199999999999</v>
      </c>
      <c r="CR38" s="35">
        <f>SUM(CR14:CR37)</f>
        <v>5437.599999999999</v>
      </c>
      <c r="CS38" s="35">
        <f t="shared" si="61"/>
        <v>82.76155976987003</v>
      </c>
      <c r="CT38" s="35">
        <f t="shared" si="24"/>
        <v>14.659527776429796</v>
      </c>
      <c r="CU38" s="35">
        <f>SUM(CU14:CU37)</f>
        <v>7745.1</v>
      </c>
      <c r="CV38" s="35">
        <f>SUM(CV14:CV37)</f>
        <v>4999.599999999999</v>
      </c>
      <c r="CW38" s="35">
        <f t="shared" si="62"/>
        <v>64.55178112613135</v>
      </c>
      <c r="CX38" s="35">
        <f t="shared" si="63"/>
        <v>13.47869925537708</v>
      </c>
      <c r="CY38" s="35">
        <f>SUM(CY14:CY37)</f>
        <v>3623.2000000000003</v>
      </c>
      <c r="CZ38" s="35">
        <f>SUM(CZ14:CZ37)</f>
        <v>0</v>
      </c>
      <c r="DA38" s="35">
        <f t="shared" si="64"/>
        <v>0</v>
      </c>
      <c r="DB38" s="35">
        <f>SUM(DB14:DB37)</f>
        <v>861.8999999999999</v>
      </c>
      <c r="DC38" s="35">
        <f>SUM(DC14:DC37)</f>
        <v>0</v>
      </c>
      <c r="DD38" s="35">
        <f t="shared" si="65"/>
        <v>0</v>
      </c>
      <c r="DE38" s="35">
        <f>SUM(DE14:DE37)</f>
        <v>-404.689999999998</v>
      </c>
      <c r="DF38" s="35">
        <f>SUM(DF14:DF24)</f>
        <v>2558.599999999999</v>
      </c>
    </row>
    <row r="39" s="33" customFormat="1" ht="28.5" customHeight="1"/>
    <row r="40" s="34" customFormat="1" ht="15.75"/>
    <row r="4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8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2018-12-17T11:35:09Z</cp:lastPrinted>
  <dcterms:created xsi:type="dcterms:W3CDTF">2006-03-31T05:22:05Z</dcterms:created>
  <dcterms:modified xsi:type="dcterms:W3CDTF">2018-12-19T11:45:09Z</dcterms:modified>
  <cp:category/>
  <cp:version/>
  <cp:contentType/>
  <cp:contentStatus/>
  <cp:revision>1</cp:revision>
</cp:coreProperties>
</file>