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SVODKA12 (2)" sheetId="1" r:id="rId1"/>
    <sheet name="Предпр.деят." sheetId="2" r:id="rId2"/>
  </sheets>
  <definedNames>
    <definedName name="Excel_BuiltIn_Print_Area_1" localSheetId="0">'SVODKA12 (2)'!$A$1:$AH$68</definedName>
    <definedName name="Excel_BuiltIn_Print_Area_1">'Предпр.деят.'!$A$1:$AH$70</definedName>
    <definedName name="_xlnm.Print_Area" localSheetId="0">'SVODKA12 (2)'!$A$1:$F$69</definedName>
    <definedName name="_xlnm.Print_Area" localSheetId="1">'Предпр.деят.'!$A$1:$F$71</definedName>
    <definedName name="Область_печати_ИМ_1" localSheetId="0">'SVODKA12 (2)'!#REF!</definedName>
    <definedName name="Область_печати_ИМ_1">'Предпр.деят.'!#REF!</definedName>
  </definedNames>
  <calcPr fullCalcOnLoad="1"/>
</workbook>
</file>

<file path=xl/sharedStrings.xml><?xml version="1.0" encoding="utf-8"?>
<sst xmlns="http://schemas.openxmlformats.org/spreadsheetml/2006/main" count="171" uniqueCount="80">
  <si>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</si>
  <si>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</si>
  <si>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</si>
  <si>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</si>
  <si>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</si>
  <si>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</si>
  <si>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</si>
  <si>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</si>
  <si>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</si>
  <si>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</si>
  <si>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 xml:space="preserve">за год 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</si>
  <si>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</si>
  <si>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</si>
  <si>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</si>
  <si>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</si>
  <si>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</si>
  <si>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</si>
  <si>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</si>
  <si>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</si>
  <si>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</si>
  <si>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</si>
  <si>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</si>
  <si>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</si>
  <si>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</si>
  <si>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</si>
  <si>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</si>
  <si>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</si>
  <si>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</si>
  <si>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</si>
  <si>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</si>
  <si>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</si>
  <si>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</si>
  <si>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</si>
  <si>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</si>
  <si>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</si>
  <si>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</si>
  <si>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</si>
  <si>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</si>
  <si>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</si>
  <si>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</si>
  <si>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</si>
  <si>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</si>
  <si>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</si>
  <si>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</si>
  <si>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</si>
  <si>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</si>
  <si>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</si>
  <si>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</si>
  <si>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</si>
  <si>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</si>
  <si>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</si>
  <si>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</si>
  <si>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</si>
  <si>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</si>
  <si>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ВОЗВРАТ ОСТАТКОВ СУБСИДИЙ и СУБВ. ПРОШЛЫХ ЛЕТ</t>
  </si>
  <si>
    <t>на 2010г.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</si>
  <si>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</si>
  <si>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</si>
  <si>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</si>
  <si>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</si>
  <si>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</si>
  <si>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</si>
  <si>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</si>
  <si>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</si>
  <si>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</si>
  <si>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</si>
  <si>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</si>
  <si>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 xml:space="preserve">  Национальная безопасность и   правоохранительная деятельность</t>
  </si>
  <si>
    <t>Прочие налоги и сборы</t>
  </si>
  <si>
    <t xml:space="preserve">                 ИСПОЛНЕНИЯ БЮДЖЕТА ШУМЕРЛИНСКОГО РАЙОНА   ПО СОСТОЯНИЮ НА 01.01.2011 г.</t>
  </si>
  <si>
    <t>за 2010г.</t>
  </si>
  <si>
    <t>в том числе собственные ( без учета предпр.деятельн.)</t>
  </si>
  <si>
    <t>за 2010г</t>
  </si>
  <si>
    <t xml:space="preserve">                 ИСПОЛНЕНИЯ БЮДЖЕТА ШУМЕРЛИНСКОГО РАЙОНА   ПО СОСТОЯНИЮ НА 01.02.2011 г.</t>
  </si>
  <si>
    <t>на 2011г.</t>
  </si>
  <si>
    <t>на 01.02.2011г.</t>
  </si>
  <si>
    <t>на 01.02.2011г</t>
  </si>
  <si>
    <t xml:space="preserve">  Национальная оборона</t>
  </si>
  <si>
    <t xml:space="preserve">  Физическая культура и спорт</t>
  </si>
  <si>
    <t xml:space="preserve">  Национальная безопасность и     правоохранительная деятельность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</si>
</sst>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5" fillId="2" borderId="0" xfId="0" applyFont="1" applyFill="1" applyBorder="1" applyAlignment="1">
      <alignment horizontal="left"/>
    </xf>
    <xf numFmtId="0" fontId="9" fillId="0" borderId="0" xfId="0" applyFont="1" applyAlignment="1" applyProtection="1">
      <alignment horizontal="left"/>
      <protection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="90" zoomScaleSheetLayoutView="90" workbookViewId="0" topLeftCell="A16">
      <selection activeCell="F25" sqref="F25"/>
    </sheetView>
  </sheetViews>
  <sheetFormatPr defaultColWidth="8.796875" defaultRowHeight="15"/>
  <cols>
    <col min="1" max="1" width="43.296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69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51</v>
      </c>
      <c r="F4" s="5"/>
      <c r="G4" s="5"/>
      <c r="H4" s="5"/>
      <c r="I4" s="5"/>
      <c r="J4" s="5"/>
      <c r="K4" s="5"/>
      <c r="L4" s="5"/>
      <c r="M4" s="5"/>
    </row>
    <row r="5" spans="1:13" ht="15.75">
      <c r="A5" s="19"/>
      <c r="B5" s="20" t="s">
        <v>2</v>
      </c>
      <c r="C5" s="21" t="s">
        <v>3</v>
      </c>
      <c r="D5" s="22" t="s">
        <v>4</v>
      </c>
      <c r="E5" s="23" t="s">
        <v>5</v>
      </c>
      <c r="F5" s="23" t="s">
        <v>59</v>
      </c>
      <c r="G5" s="5"/>
      <c r="H5" s="5"/>
      <c r="I5" s="5"/>
      <c r="J5" s="5"/>
      <c r="K5" s="5"/>
      <c r="L5" s="5"/>
      <c r="M5" s="5"/>
    </row>
    <row r="6" spans="1:13" ht="15.75">
      <c r="A6" s="24" t="s">
        <v>6</v>
      </c>
      <c r="B6" s="25" t="s">
        <v>55</v>
      </c>
      <c r="C6" s="26" t="s">
        <v>70</v>
      </c>
      <c r="D6" s="27" t="s">
        <v>7</v>
      </c>
      <c r="E6" s="28" t="s">
        <v>8</v>
      </c>
      <c r="F6" s="28" t="s">
        <v>60</v>
      </c>
      <c r="G6" s="5"/>
      <c r="H6" s="5"/>
      <c r="I6" s="5"/>
      <c r="J6" s="5"/>
      <c r="K6" s="5"/>
      <c r="L6" s="5"/>
      <c r="M6" s="5"/>
    </row>
    <row r="7" spans="1:13" ht="15.75">
      <c r="A7" s="24" t="s">
        <v>9</v>
      </c>
      <c r="B7" s="25"/>
      <c r="C7" s="29"/>
      <c r="D7" s="27" t="s">
        <v>10</v>
      </c>
      <c r="E7" s="30" t="s">
        <v>11</v>
      </c>
      <c r="F7" s="30" t="s">
        <v>61</v>
      </c>
      <c r="G7" s="5"/>
      <c r="H7" s="5"/>
      <c r="I7" s="5"/>
      <c r="J7" s="5"/>
      <c r="K7" s="5"/>
      <c r="L7" s="5"/>
      <c r="M7" s="5"/>
    </row>
    <row r="8" spans="1:13" ht="15.75">
      <c r="A8" s="31"/>
      <c r="B8" s="32"/>
      <c r="C8" s="33"/>
      <c r="D8" s="34"/>
      <c r="E8" s="35"/>
      <c r="F8" s="35" t="s">
        <v>62</v>
      </c>
      <c r="G8" s="5"/>
      <c r="H8" s="5"/>
      <c r="I8" s="5"/>
      <c r="J8" s="5"/>
      <c r="K8" s="5"/>
      <c r="L8" s="5"/>
      <c r="M8" s="5"/>
    </row>
    <row r="9" spans="1:13" ht="15.75">
      <c r="A9" s="36"/>
      <c r="B9" s="37"/>
      <c r="C9" s="37"/>
      <c r="D9" s="37"/>
      <c r="E9" s="37"/>
      <c r="F9" s="38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9">
        <f>(B11+B13+B19+B17)</f>
        <v>13325.9</v>
      </c>
      <c r="C10" s="39">
        <f>(C11+C13+C19+C17)</f>
        <v>14433.800000000001</v>
      </c>
      <c r="D10" s="40">
        <f>(C10/B10)*100</f>
        <v>108.31388499088244</v>
      </c>
      <c r="E10" s="41">
        <f>+C10-B10</f>
        <v>1107.9000000000015</v>
      </c>
      <c r="F10" s="41">
        <f>C10/C46*100</f>
        <v>59.42549889043966</v>
      </c>
      <c r="G10" s="5"/>
      <c r="H10" s="5"/>
      <c r="I10" s="5"/>
      <c r="J10" s="5"/>
      <c r="K10" s="5"/>
      <c r="L10" s="5"/>
      <c r="M10" s="5"/>
    </row>
    <row r="11" spans="1:13" ht="15.75">
      <c r="A11" s="42" t="s">
        <v>13</v>
      </c>
      <c r="B11" s="40">
        <f>(+B12)</f>
        <v>10423</v>
      </c>
      <c r="C11" s="43">
        <f>(+C12)</f>
        <v>11391</v>
      </c>
      <c r="D11" s="40">
        <f>(C11/B11)*100</f>
        <v>109.28715341072628</v>
      </c>
      <c r="E11" s="41">
        <f>+C11-B11</f>
        <v>968</v>
      </c>
      <c r="F11" s="41">
        <f>C11/C46*100</f>
        <v>46.89796573743561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2" t="s">
        <v>14</v>
      </c>
      <c r="B12" s="40">
        <v>10423</v>
      </c>
      <c r="C12" s="48">
        <v>11391</v>
      </c>
      <c r="D12" s="40">
        <f>(C12/B12)*100</f>
        <v>109.28715341072628</v>
      </c>
      <c r="E12" s="41">
        <f>+C12-B12</f>
        <v>968</v>
      </c>
      <c r="F12" s="41">
        <f>C12/C46*100</f>
        <v>46.89796573743561</v>
      </c>
      <c r="G12" s="5"/>
      <c r="H12" s="5"/>
      <c r="I12" s="5"/>
      <c r="J12" s="5"/>
      <c r="K12" s="5"/>
      <c r="L12" s="5"/>
      <c r="M12" s="5"/>
    </row>
    <row r="13" spans="1:13" ht="15.75">
      <c r="A13" s="42" t="s">
        <v>15</v>
      </c>
      <c r="B13" s="40">
        <f>+B15+B16</f>
        <v>1463</v>
      </c>
      <c r="C13" s="40">
        <f>+C15+C16</f>
        <v>1521.6</v>
      </c>
      <c r="D13" s="40">
        <f>(C13/B13)*100</f>
        <v>104.00546821599453</v>
      </c>
      <c r="E13" s="41">
        <f>+C13-B13</f>
        <v>58.59999999999991</v>
      </c>
      <c r="F13" s="41">
        <f>C13/C46*100</f>
        <v>6.264589997900274</v>
      </c>
      <c r="G13" s="5"/>
      <c r="H13" s="5"/>
      <c r="I13" s="5"/>
      <c r="J13" s="5"/>
      <c r="K13" s="5"/>
      <c r="L13" s="5"/>
      <c r="M13" s="5"/>
    </row>
    <row r="14" spans="1:13" ht="15.75">
      <c r="A14" s="42" t="s">
        <v>16</v>
      </c>
      <c r="B14" s="44"/>
      <c r="C14" s="45"/>
      <c r="D14" s="40"/>
      <c r="E14" s="41"/>
      <c r="F14" s="46"/>
      <c r="G14" s="5"/>
      <c r="H14" s="5"/>
      <c r="I14" s="5"/>
      <c r="J14" s="5"/>
      <c r="K14" s="5"/>
      <c r="L14" s="5"/>
      <c r="M14" s="5"/>
    </row>
    <row r="15" spans="1:13" ht="15.75">
      <c r="A15" s="42" t="s">
        <v>17</v>
      </c>
      <c r="B15" s="40">
        <v>1446.2</v>
      </c>
      <c r="C15" s="47">
        <v>1500.8</v>
      </c>
      <c r="D15" s="40">
        <f>(C15/B15)*100</f>
        <v>103.77541142303967</v>
      </c>
      <c r="E15" s="41">
        <f>+C15-B15</f>
        <v>54.59999999999991</v>
      </c>
      <c r="F15" s="41">
        <f>C15/C46*100</f>
        <v>6.178954172482079</v>
      </c>
      <c r="G15" s="5"/>
      <c r="H15" s="5"/>
      <c r="I15" s="5"/>
      <c r="J15" s="5"/>
      <c r="K15" s="5"/>
      <c r="L15" s="5"/>
      <c r="M15" s="5"/>
    </row>
    <row r="16" spans="1:13" ht="15.75">
      <c r="A16" s="42" t="s">
        <v>47</v>
      </c>
      <c r="B16" s="40">
        <v>16.8</v>
      </c>
      <c r="C16" s="47">
        <v>20.8</v>
      </c>
      <c r="D16" s="40">
        <f>(C16/B16)*100</f>
        <v>123.80952380952381</v>
      </c>
      <c r="E16" s="41">
        <f>+C16-B16</f>
        <v>4</v>
      </c>
      <c r="F16" s="41">
        <f>C16/C46*100</f>
        <v>0.08563582541819514</v>
      </c>
      <c r="G16" s="5"/>
      <c r="H16" s="5"/>
      <c r="I16" s="5"/>
      <c r="J16" s="5"/>
      <c r="K16" s="5"/>
      <c r="L16" s="5"/>
      <c r="M16" s="5"/>
    </row>
    <row r="17" spans="1:13" ht="15.75">
      <c r="A17" s="42" t="s">
        <v>18</v>
      </c>
      <c r="B17" s="40">
        <v>1420</v>
      </c>
      <c r="C17" s="48">
        <v>1497.5</v>
      </c>
      <c r="D17" s="40">
        <f>(C17/B17)*100</f>
        <v>105.45774647887325</v>
      </c>
      <c r="E17" s="41">
        <f>+C17-B17</f>
        <v>77.5</v>
      </c>
      <c r="F17" s="41">
        <f>C17/C46*100</f>
        <v>6.1653677194109235</v>
      </c>
      <c r="G17" s="5"/>
      <c r="H17" s="5"/>
      <c r="I17" s="5"/>
      <c r="J17" s="5"/>
      <c r="K17" s="5"/>
      <c r="L17" s="5"/>
      <c r="M17" s="5"/>
    </row>
    <row r="18" spans="1:13" ht="15.75">
      <c r="A18" s="42" t="s">
        <v>19</v>
      </c>
      <c r="B18" s="40"/>
      <c r="C18" s="48"/>
      <c r="D18" s="40"/>
      <c r="E18" s="41"/>
      <c r="F18" s="46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3">
        <f>+B20+B21+B22+B23+B24</f>
        <v>19.900000000000002</v>
      </c>
      <c r="C19" s="48">
        <f>+C20+C21+C22+C23+C24</f>
        <v>23.7</v>
      </c>
      <c r="D19" s="40">
        <f>(C19/B19)*100</f>
        <v>119.09547738693466</v>
      </c>
      <c r="E19" s="41">
        <f>+C19-B19</f>
        <v>3.799999999999997</v>
      </c>
      <c r="F19" s="41">
        <f>C19/C46*100</f>
        <v>0.09757543569284735</v>
      </c>
      <c r="G19" s="5"/>
      <c r="H19" s="5"/>
      <c r="I19" s="5"/>
      <c r="J19" s="5"/>
      <c r="K19" s="5"/>
      <c r="L19" s="5"/>
      <c r="M19" s="5"/>
    </row>
    <row r="20" spans="1:13" ht="15.75">
      <c r="A20" s="42" t="s">
        <v>48</v>
      </c>
      <c r="B20" s="43">
        <v>3.1</v>
      </c>
      <c r="C20" s="43">
        <v>3.2</v>
      </c>
      <c r="D20" s="40">
        <f>(C20/B20)*100</f>
        <v>103.2258064516129</v>
      </c>
      <c r="E20" s="41">
        <f>+C20-B20</f>
        <v>0.10000000000000009</v>
      </c>
      <c r="F20" s="41">
        <f>C20/C46*100</f>
        <v>0.013174742372030023</v>
      </c>
      <c r="G20" s="5"/>
      <c r="H20" s="5"/>
      <c r="I20" s="5"/>
      <c r="J20" s="5"/>
      <c r="K20" s="5"/>
      <c r="L20" s="5"/>
      <c r="M20" s="5"/>
    </row>
    <row r="21" spans="1:13" ht="15.75">
      <c r="A21" s="42" t="s">
        <v>49</v>
      </c>
      <c r="B21" s="43"/>
      <c r="C21" s="43"/>
      <c r="D21" s="40"/>
      <c r="E21" s="41"/>
      <c r="F21" s="46"/>
      <c r="G21" s="5"/>
      <c r="H21" s="5"/>
      <c r="I21" s="5"/>
      <c r="J21" s="5"/>
      <c r="K21" s="5"/>
      <c r="L21" s="5"/>
      <c r="M21" s="5"/>
    </row>
    <row r="22" spans="1:13" ht="15.75">
      <c r="A22" s="42" t="s">
        <v>53</v>
      </c>
      <c r="B22" s="40"/>
      <c r="C22" s="43"/>
      <c r="D22" s="40"/>
      <c r="E22" s="41"/>
      <c r="F22" s="46"/>
      <c r="G22" s="5"/>
      <c r="H22" s="5"/>
      <c r="I22" s="5"/>
      <c r="J22" s="5"/>
      <c r="K22" s="5"/>
      <c r="L22" s="5"/>
      <c r="M22" s="5"/>
    </row>
    <row r="23" spans="1:13" ht="15.75">
      <c r="A23" s="42" t="s">
        <v>50</v>
      </c>
      <c r="B23" s="40">
        <v>16.5</v>
      </c>
      <c r="C23" s="43">
        <v>19.5</v>
      </c>
      <c r="D23" s="40"/>
      <c r="E23" s="41"/>
      <c r="F23" s="41">
        <f>C23/C46*100</f>
        <v>0.08028358632955794</v>
      </c>
      <c r="G23" s="5"/>
      <c r="H23" s="5"/>
      <c r="I23" s="5"/>
      <c r="J23" s="5"/>
      <c r="K23" s="5"/>
      <c r="L23" s="5"/>
      <c r="M23" s="5"/>
    </row>
    <row r="24" spans="1:13" ht="15.75">
      <c r="A24" s="42" t="s">
        <v>68</v>
      </c>
      <c r="B24" s="40">
        <v>0.3</v>
      </c>
      <c r="C24" s="43">
        <v>1</v>
      </c>
      <c r="D24" s="40">
        <f>(C24/B24)*100</f>
        <v>333.33333333333337</v>
      </c>
      <c r="E24" s="41"/>
      <c r="F24" s="41">
        <f>C24/C46*100</f>
        <v>0.004117106991259382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9">
        <f>(B27+B30+B32+B35+B36+B34+B37)</f>
        <v>8960.7</v>
      </c>
      <c r="C25" s="39">
        <f>(C27+C30+C32+C35+C36+C34+C37)</f>
        <v>9855.099999999999</v>
      </c>
      <c r="D25" s="40">
        <f>(C25/B25)*100</f>
        <v>109.98136306315351</v>
      </c>
      <c r="E25" s="41">
        <f>+C25-B25</f>
        <v>894.3999999999978</v>
      </c>
      <c r="F25" s="41">
        <f>C25/C46*100</f>
        <v>40.57450110956032</v>
      </c>
      <c r="G25" s="5"/>
      <c r="H25" s="5"/>
      <c r="I25" s="5"/>
      <c r="J25" s="5"/>
      <c r="K25" s="5"/>
      <c r="L25" s="5"/>
      <c r="M25" s="5"/>
    </row>
    <row r="26" spans="1:13" ht="15.75">
      <c r="A26" s="42" t="s">
        <v>22</v>
      </c>
      <c r="B26" s="40"/>
      <c r="C26" s="43"/>
      <c r="D26" s="40"/>
      <c r="E26" s="41"/>
      <c r="F26" s="46"/>
      <c r="G26" s="5"/>
      <c r="H26" s="5"/>
      <c r="I26" s="5"/>
      <c r="J26" s="5"/>
      <c r="K26" s="5"/>
      <c r="L26" s="5"/>
      <c r="M26" s="5"/>
    </row>
    <row r="27" spans="1:13" ht="15.75">
      <c r="A27" s="42" t="s">
        <v>23</v>
      </c>
      <c r="B27" s="40">
        <f>(B28+B29)</f>
        <v>2000.8999999999999</v>
      </c>
      <c r="C27" s="49">
        <f>(C28+C29)</f>
        <v>2101.2</v>
      </c>
      <c r="D27" s="40">
        <f aca="true" t="shared" si="0" ref="D27:D32">(C27/B27)*100</f>
        <v>105.01274426508071</v>
      </c>
      <c r="E27" s="41">
        <f aca="true" t="shared" si="1" ref="E27:E32">+C27-B27</f>
        <v>100.29999999999995</v>
      </c>
      <c r="F27" s="41">
        <f>C27/C46*100</f>
        <v>8.650865210034212</v>
      </c>
      <c r="G27" s="5"/>
      <c r="H27" s="5"/>
      <c r="I27" s="5"/>
      <c r="J27" s="5"/>
      <c r="K27" s="5"/>
      <c r="L27" s="5"/>
      <c r="M27" s="5"/>
    </row>
    <row r="28" spans="1:13" ht="15.75">
      <c r="A28" s="42" t="s">
        <v>24</v>
      </c>
      <c r="B28" s="40">
        <v>1811.3</v>
      </c>
      <c r="C28" s="48">
        <v>1884.2</v>
      </c>
      <c r="D28" s="40">
        <f t="shared" si="0"/>
        <v>104.02473361673937</v>
      </c>
      <c r="E28" s="41">
        <f t="shared" si="1"/>
        <v>72.90000000000009</v>
      </c>
      <c r="F28" s="41">
        <f>C28/C46*100</f>
        <v>7.7574529929309275</v>
      </c>
      <c r="G28" s="5"/>
      <c r="H28" s="5"/>
      <c r="I28" s="5"/>
      <c r="J28" s="5"/>
      <c r="K28" s="5"/>
      <c r="L28" s="5"/>
      <c r="M28" s="5"/>
    </row>
    <row r="29" spans="1:13" ht="15.75">
      <c r="A29" s="42" t="s">
        <v>25</v>
      </c>
      <c r="B29" s="40">
        <v>189.6</v>
      </c>
      <c r="C29" s="43">
        <v>217</v>
      </c>
      <c r="D29" s="40">
        <f t="shared" si="0"/>
        <v>114.45147679324894</v>
      </c>
      <c r="E29" s="41">
        <f t="shared" si="1"/>
        <v>27.400000000000006</v>
      </c>
      <c r="F29" s="41">
        <f>C29/C46*100</f>
        <v>0.8934122171032859</v>
      </c>
      <c r="G29" s="5"/>
      <c r="H29" s="5"/>
      <c r="I29" s="5"/>
      <c r="J29" s="5"/>
      <c r="K29" s="5"/>
      <c r="L29" s="5"/>
      <c r="M29" s="5"/>
    </row>
    <row r="30" spans="1:13" ht="15.75">
      <c r="A30" s="7" t="s">
        <v>58</v>
      </c>
      <c r="B30" s="40">
        <f>+B31</f>
        <v>300</v>
      </c>
      <c r="C30" s="40">
        <f>+C31</f>
        <v>333.2</v>
      </c>
      <c r="D30" s="40">
        <f t="shared" si="0"/>
        <v>111.06666666666666</v>
      </c>
      <c r="E30" s="41">
        <f t="shared" si="1"/>
        <v>33.19999999999999</v>
      </c>
      <c r="F30" s="41">
        <f>C30/C46*100</f>
        <v>1.371820049487626</v>
      </c>
      <c r="G30" s="5"/>
      <c r="H30" s="5"/>
      <c r="I30" s="5"/>
      <c r="J30" s="5"/>
      <c r="K30" s="5"/>
      <c r="L30" s="5"/>
      <c r="M30" s="5"/>
    </row>
    <row r="31" spans="1:13" ht="15.75">
      <c r="A31" s="42" t="s">
        <v>26</v>
      </c>
      <c r="B31" s="40">
        <v>300</v>
      </c>
      <c r="C31" s="43">
        <v>333.2</v>
      </c>
      <c r="D31" s="40">
        <f t="shared" si="0"/>
        <v>111.06666666666666</v>
      </c>
      <c r="E31" s="41">
        <f t="shared" si="1"/>
        <v>33.19999999999999</v>
      </c>
      <c r="F31" s="41">
        <f>C31/C46*100</f>
        <v>1.371820049487626</v>
      </c>
      <c r="G31" s="5"/>
      <c r="H31" s="5"/>
      <c r="I31" s="5"/>
      <c r="J31" s="5"/>
      <c r="K31" s="5"/>
      <c r="L31" s="5"/>
      <c r="M31" s="5"/>
    </row>
    <row r="32" spans="1:13" ht="35.25" customHeight="1">
      <c r="A32" s="77" t="s">
        <v>65</v>
      </c>
      <c r="B32" s="40">
        <v>70</v>
      </c>
      <c r="C32" s="43">
        <v>71.7</v>
      </c>
      <c r="D32" s="40">
        <f t="shared" si="0"/>
        <v>102.42857142857143</v>
      </c>
      <c r="E32" s="41">
        <f t="shared" si="1"/>
        <v>1.7000000000000028</v>
      </c>
      <c r="F32" s="41">
        <f>C32/C46*100</f>
        <v>0.2951965712732977</v>
      </c>
      <c r="G32" s="5"/>
      <c r="H32" s="5"/>
      <c r="I32" s="5"/>
      <c r="J32" s="5"/>
      <c r="K32" s="5"/>
      <c r="L32" s="5"/>
      <c r="M32" s="5"/>
    </row>
    <row r="33" spans="1:13" ht="18.75" customHeight="1">
      <c r="A33" s="77" t="s">
        <v>66</v>
      </c>
      <c r="B33" s="40"/>
      <c r="C33" s="43"/>
      <c r="D33" s="40"/>
      <c r="E33" s="41"/>
      <c r="F33" s="46"/>
      <c r="G33" s="5"/>
      <c r="H33" s="5"/>
      <c r="I33" s="5"/>
      <c r="J33" s="5"/>
      <c r="K33" s="5"/>
      <c r="L33" s="5"/>
      <c r="M33" s="5"/>
    </row>
    <row r="34" spans="1:13" ht="15.75">
      <c r="A34" s="42" t="s">
        <v>27</v>
      </c>
      <c r="B34" s="40">
        <v>5559.8</v>
      </c>
      <c r="C34" s="48">
        <v>6237.5</v>
      </c>
      <c r="D34" s="40">
        <f>(C34/B34)*100</f>
        <v>112.1892873844383</v>
      </c>
      <c r="E34" s="41">
        <f aca="true" t="shared" si="2" ref="E34:E43">+C34-B34</f>
        <v>677.6999999999998</v>
      </c>
      <c r="F34" s="41">
        <f>C34/C46*100</f>
        <v>25.680454857980394</v>
      </c>
      <c r="G34" s="5"/>
      <c r="H34" s="5"/>
      <c r="I34" s="5"/>
      <c r="J34" s="5"/>
      <c r="K34" s="5"/>
      <c r="L34" s="5"/>
      <c r="M34" s="5"/>
    </row>
    <row r="35" spans="1:13" ht="15.75">
      <c r="A35" s="42" t="s">
        <v>28</v>
      </c>
      <c r="B35" s="40">
        <v>1030</v>
      </c>
      <c r="C35" s="43">
        <v>1104.5</v>
      </c>
      <c r="D35" s="40">
        <f>(C35/B35)*100</f>
        <v>107.23300970873785</v>
      </c>
      <c r="E35" s="41">
        <f t="shared" si="2"/>
        <v>74.5</v>
      </c>
      <c r="F35" s="41">
        <f>C35/C46*100</f>
        <v>4.547344671845987</v>
      </c>
      <c r="G35" s="5"/>
      <c r="H35" s="5"/>
      <c r="I35" s="5"/>
      <c r="J35" s="5"/>
      <c r="K35" s="5"/>
      <c r="L35" s="5"/>
      <c r="M35" s="5"/>
    </row>
    <row r="36" spans="1:13" ht="15.75">
      <c r="A36" s="42" t="s">
        <v>29</v>
      </c>
      <c r="B36" s="40"/>
      <c r="C36" s="43">
        <v>7</v>
      </c>
      <c r="D36" s="40"/>
      <c r="E36" s="41">
        <f t="shared" si="2"/>
        <v>7</v>
      </c>
      <c r="F36" s="41">
        <f>C36/C46*100</f>
        <v>0.02881974893881567</v>
      </c>
      <c r="G36" s="5"/>
      <c r="H36" s="5"/>
      <c r="I36" s="5"/>
      <c r="J36" s="5"/>
      <c r="K36" s="5"/>
      <c r="L36" s="5"/>
      <c r="M36" s="5"/>
    </row>
    <row r="37" spans="1:13" ht="15.75">
      <c r="A37" s="18" t="s">
        <v>54</v>
      </c>
      <c r="B37" s="40"/>
      <c r="C37" s="43"/>
      <c r="D37" s="40"/>
      <c r="E37" s="41">
        <f t="shared" si="2"/>
        <v>0</v>
      </c>
      <c r="F37" s="46"/>
      <c r="G37" s="5"/>
      <c r="H37" s="5"/>
      <c r="I37" s="5"/>
      <c r="J37" s="5"/>
      <c r="K37" s="5"/>
      <c r="L37" s="5"/>
      <c r="M37" s="5"/>
    </row>
    <row r="38" spans="1:13" ht="15.75">
      <c r="A38" s="13" t="s">
        <v>57</v>
      </c>
      <c r="B38" s="44"/>
      <c r="C38" s="43"/>
      <c r="D38" s="40"/>
      <c r="E38" s="41">
        <f t="shared" si="2"/>
        <v>0</v>
      </c>
      <c r="F38" s="46"/>
      <c r="G38" s="5"/>
      <c r="H38" s="5"/>
      <c r="I38" s="5"/>
      <c r="J38" s="5"/>
      <c r="K38" s="5"/>
      <c r="L38" s="5"/>
      <c r="M38" s="5"/>
    </row>
    <row r="39" spans="1:13" ht="15.75">
      <c r="A39" s="13" t="s">
        <v>30</v>
      </c>
      <c r="B39" s="39">
        <f>+B40+B41+B42+B43</f>
        <v>122448.1</v>
      </c>
      <c r="C39" s="79">
        <f>+C40+C41+C42+C43</f>
        <v>121217.80000000002</v>
      </c>
      <c r="D39" s="40">
        <f>(C39/B39)*100</f>
        <v>98.99524778252992</v>
      </c>
      <c r="E39" s="41">
        <f t="shared" si="2"/>
        <v>-1230.2999999999884</v>
      </c>
      <c r="F39" s="46"/>
      <c r="G39" s="5"/>
      <c r="H39" s="5"/>
      <c r="I39" s="5"/>
      <c r="J39" s="5"/>
      <c r="K39" s="5"/>
      <c r="L39" s="5"/>
      <c r="M39" s="5"/>
    </row>
    <row r="40" spans="1:13" ht="15.75">
      <c r="A40" s="50" t="s">
        <v>52</v>
      </c>
      <c r="B40" s="40">
        <v>38546.8</v>
      </c>
      <c r="C40" s="43">
        <v>38546.8</v>
      </c>
      <c r="D40" s="40">
        <f>(C40/B40)*100</f>
        <v>100</v>
      </c>
      <c r="E40" s="41">
        <f t="shared" si="2"/>
        <v>0</v>
      </c>
      <c r="F40" s="46"/>
      <c r="G40" s="5"/>
      <c r="H40" s="5"/>
      <c r="I40" s="5"/>
      <c r="J40" s="5"/>
      <c r="K40" s="5"/>
      <c r="L40" s="5"/>
      <c r="M40" s="5"/>
    </row>
    <row r="41" spans="1:13" ht="15.75">
      <c r="A41" s="50" t="s">
        <v>32</v>
      </c>
      <c r="B41" s="40">
        <v>32299.9</v>
      </c>
      <c r="C41" s="43">
        <v>31424.4</v>
      </c>
      <c r="D41" s="40">
        <f>(C41/B41)*100</f>
        <v>97.28946529246221</v>
      </c>
      <c r="E41" s="41">
        <f t="shared" si="2"/>
        <v>-875.5</v>
      </c>
      <c r="F41" s="46"/>
      <c r="G41" s="5"/>
      <c r="H41" s="5"/>
      <c r="I41" s="5"/>
      <c r="J41" s="5"/>
      <c r="K41" s="5"/>
      <c r="L41" s="5"/>
      <c r="M41" s="5"/>
    </row>
    <row r="42" spans="1:13" ht="15.75">
      <c r="A42" s="50" t="s">
        <v>31</v>
      </c>
      <c r="B42" s="40">
        <v>49888.4</v>
      </c>
      <c r="C42" s="43">
        <v>49605.3</v>
      </c>
      <c r="D42" s="40">
        <f>(C42/B42)*100</f>
        <v>99.43253341458134</v>
      </c>
      <c r="E42" s="41">
        <f t="shared" si="2"/>
        <v>-283.09999999999854</v>
      </c>
      <c r="F42" s="46"/>
      <c r="G42" s="5"/>
      <c r="H42" s="5"/>
      <c r="I42" s="5"/>
      <c r="J42" s="5"/>
      <c r="K42" s="5"/>
      <c r="L42" s="5"/>
      <c r="M42" s="5"/>
    </row>
    <row r="43" spans="1:13" ht="15.75">
      <c r="A43" s="50" t="s">
        <v>56</v>
      </c>
      <c r="B43" s="40">
        <v>1713</v>
      </c>
      <c r="C43" s="43">
        <v>1641.3</v>
      </c>
      <c r="D43" s="40">
        <f>(C43/B43)*100</f>
        <v>95.81436077057793</v>
      </c>
      <c r="E43" s="41">
        <f t="shared" si="2"/>
        <v>-71.70000000000005</v>
      </c>
      <c r="F43" s="46"/>
      <c r="G43" s="5"/>
      <c r="H43" s="5"/>
      <c r="I43" s="5"/>
      <c r="J43" s="5"/>
      <c r="K43" s="5"/>
      <c r="L43" s="5"/>
      <c r="M43" s="5"/>
    </row>
    <row r="44" spans="1:13" ht="15.75">
      <c r="A44" s="14"/>
      <c r="B44" s="40"/>
      <c r="C44" s="43"/>
      <c r="D44" s="40"/>
      <c r="E44" s="41"/>
      <c r="F44" s="46"/>
      <c r="G44" s="5"/>
      <c r="H44" s="5"/>
      <c r="I44" s="5"/>
      <c r="J44" s="5"/>
      <c r="K44" s="5"/>
      <c r="L44" s="5"/>
      <c r="M44" s="5"/>
    </row>
    <row r="45" spans="1:13" ht="15.75">
      <c r="A45" s="14" t="s">
        <v>33</v>
      </c>
      <c r="B45" s="39">
        <f>(B10+B39+B25)</f>
        <v>144734.7</v>
      </c>
      <c r="C45" s="39">
        <f>(C10+C39+C25)</f>
        <v>145506.7</v>
      </c>
      <c r="D45" s="39">
        <f>(D10+D39+D25)</f>
        <v>317.29049583656587</v>
      </c>
      <c r="E45" s="39">
        <f>(E10+E39+E25)</f>
        <v>772.0000000000109</v>
      </c>
      <c r="F45" s="46"/>
      <c r="G45" s="5"/>
      <c r="H45" s="5"/>
      <c r="I45" s="5"/>
      <c r="J45" s="5"/>
      <c r="K45" s="5"/>
      <c r="L45" s="5"/>
      <c r="M45" s="5"/>
    </row>
    <row r="46" spans="1:13" ht="15.75">
      <c r="A46" s="50" t="s">
        <v>71</v>
      </c>
      <c r="B46" s="40">
        <f>+B10+B25</f>
        <v>22286.6</v>
      </c>
      <c r="C46" s="40">
        <f>+C10+C25</f>
        <v>24288.9</v>
      </c>
      <c r="D46" s="40">
        <f>+D10+D25</f>
        <v>218.29524805403594</v>
      </c>
      <c r="E46" s="40">
        <f>+E10+E25</f>
        <v>2002.2999999999993</v>
      </c>
      <c r="F46" s="46"/>
      <c r="G46" s="5"/>
      <c r="H46" s="5"/>
      <c r="I46" s="5"/>
      <c r="J46" s="5"/>
      <c r="K46" s="5"/>
      <c r="L46" s="5"/>
      <c r="M46" s="5"/>
    </row>
    <row r="47" spans="1:6" ht="15.75">
      <c r="A47" s="51"/>
      <c r="B47" s="46"/>
      <c r="C47" s="46"/>
      <c r="D47" s="40"/>
      <c r="E47" s="46"/>
      <c r="F47" s="52"/>
    </row>
    <row r="48" spans="1:6" ht="18.75" customHeight="1">
      <c r="A48" s="19"/>
      <c r="B48" s="20" t="s">
        <v>2</v>
      </c>
      <c r="C48" s="21" t="s">
        <v>3</v>
      </c>
      <c r="D48" s="22" t="s">
        <v>4</v>
      </c>
      <c r="E48" s="71" t="s">
        <v>5</v>
      </c>
      <c r="F48" s="76" t="s">
        <v>59</v>
      </c>
    </row>
    <row r="49" spans="1:6" ht="17.25" customHeight="1">
      <c r="A49" s="24" t="s">
        <v>6</v>
      </c>
      <c r="B49" s="25" t="s">
        <v>55</v>
      </c>
      <c r="C49" s="26" t="s">
        <v>72</v>
      </c>
      <c r="D49" s="27" t="s">
        <v>7</v>
      </c>
      <c r="E49" s="72" t="s">
        <v>8</v>
      </c>
      <c r="F49" s="29" t="s">
        <v>63</v>
      </c>
    </row>
    <row r="50" spans="1:6" ht="15.75" customHeight="1">
      <c r="A50" s="24" t="s">
        <v>9</v>
      </c>
      <c r="B50" s="25"/>
      <c r="C50" s="29"/>
      <c r="D50" s="27" t="s">
        <v>10</v>
      </c>
      <c r="E50" s="73" t="s">
        <v>11</v>
      </c>
      <c r="F50" s="29" t="s">
        <v>64</v>
      </c>
    </row>
    <row r="51" spans="1:6" ht="12.75" customHeight="1">
      <c r="A51" s="31"/>
      <c r="B51" s="32"/>
      <c r="C51" s="33"/>
      <c r="D51" s="34"/>
      <c r="E51" s="74"/>
      <c r="F51" s="75"/>
    </row>
    <row r="52" spans="1:6" ht="15.75">
      <c r="A52" s="53" t="s">
        <v>34</v>
      </c>
      <c r="B52" s="36"/>
      <c r="C52" s="42"/>
      <c r="D52" s="42"/>
      <c r="E52" s="36"/>
      <c r="F52" s="52"/>
    </row>
    <row r="53" spans="1:6" ht="15.75">
      <c r="A53" s="54" t="s">
        <v>35</v>
      </c>
      <c r="B53" s="81">
        <v>15810.5</v>
      </c>
      <c r="C53" s="55">
        <v>15753</v>
      </c>
      <c r="D53" s="40">
        <f aca="true" t="shared" si="3" ref="D53:D62">(C53/B53)*100</f>
        <v>99.63631763701338</v>
      </c>
      <c r="E53" s="41">
        <f aca="true" t="shared" si="4" ref="E53:E62">+C53-B53</f>
        <v>-57.5</v>
      </c>
      <c r="F53" s="41">
        <f>C53/C62*100</f>
        <v>10.882593308237901</v>
      </c>
    </row>
    <row r="54" spans="1:6" ht="30" customHeight="1">
      <c r="A54" s="54" t="s">
        <v>67</v>
      </c>
      <c r="B54" s="57">
        <v>352.2</v>
      </c>
      <c r="C54" s="78">
        <v>350</v>
      </c>
      <c r="D54" s="40">
        <f t="shared" si="3"/>
        <v>99.37535491198183</v>
      </c>
      <c r="E54" s="41">
        <f t="shared" si="4"/>
        <v>-2.1999999999999886</v>
      </c>
      <c r="F54" s="41">
        <f>C54/C62*100</f>
        <v>0.24178935173511493</v>
      </c>
    </row>
    <row r="55" spans="1:6" ht="15.75">
      <c r="A55" s="54" t="s">
        <v>36</v>
      </c>
      <c r="B55" s="58">
        <v>16650.9</v>
      </c>
      <c r="C55" s="59">
        <v>15892.8</v>
      </c>
      <c r="D55" s="40">
        <f t="shared" si="3"/>
        <v>95.44709294993062</v>
      </c>
      <c r="E55" s="41">
        <f t="shared" si="4"/>
        <v>-758.1000000000022</v>
      </c>
      <c r="F55" s="41">
        <f>C55/C62*100</f>
        <v>10.979170883588099</v>
      </c>
    </row>
    <row r="56" spans="1:6" ht="15.75">
      <c r="A56" s="54" t="s">
        <v>37</v>
      </c>
      <c r="B56" s="58">
        <v>13035.6</v>
      </c>
      <c r="C56" s="59">
        <v>13026.3</v>
      </c>
      <c r="D56" s="40">
        <f t="shared" si="3"/>
        <v>99.9286569087729</v>
      </c>
      <c r="E56" s="41">
        <f t="shared" si="4"/>
        <v>-9.300000000001091</v>
      </c>
      <c r="F56" s="41">
        <f>C56/C62*100</f>
        <v>8.998916092877508</v>
      </c>
    </row>
    <row r="57" spans="1:6" ht="15.75">
      <c r="A57" s="54" t="s">
        <v>38</v>
      </c>
      <c r="B57" s="58">
        <v>57260</v>
      </c>
      <c r="C57" s="59">
        <v>56943.1</v>
      </c>
      <c r="D57" s="40">
        <f t="shared" si="3"/>
        <v>99.44655955291651</v>
      </c>
      <c r="E57" s="41">
        <f t="shared" si="4"/>
        <v>-316.90000000000146</v>
      </c>
      <c r="F57" s="41">
        <f>C57/C62*100</f>
        <v>39.33781495653663</v>
      </c>
    </row>
    <row r="58" spans="1:6" ht="15.75" customHeight="1">
      <c r="A58" s="54" t="s">
        <v>39</v>
      </c>
      <c r="B58" s="58">
        <v>1658.8</v>
      </c>
      <c r="C58" s="58">
        <v>1658.8</v>
      </c>
      <c r="D58" s="40">
        <f t="shared" si="3"/>
        <v>100</v>
      </c>
      <c r="E58" s="41">
        <f t="shared" si="4"/>
        <v>0</v>
      </c>
      <c r="F58" s="41">
        <f>C58/C62*100</f>
        <v>1.145943361880596</v>
      </c>
    </row>
    <row r="59" spans="1:6" ht="15.75">
      <c r="A59" s="54" t="s">
        <v>40</v>
      </c>
      <c r="B59" s="58">
        <v>9464.5</v>
      </c>
      <c r="C59" s="59">
        <v>9160.8</v>
      </c>
      <c r="D59" s="40">
        <f t="shared" si="3"/>
        <v>96.79116699244544</v>
      </c>
      <c r="E59" s="41">
        <f t="shared" si="4"/>
        <v>-303.7000000000007</v>
      </c>
      <c r="F59" s="41">
        <f>C59/C62*100</f>
        <v>6.328525409642973</v>
      </c>
    </row>
    <row r="60" spans="1:6" ht="15.75">
      <c r="A60" s="54" t="s">
        <v>41</v>
      </c>
      <c r="B60" s="58">
        <v>736.2</v>
      </c>
      <c r="C60" s="59">
        <v>635.1</v>
      </c>
      <c r="D60" s="40">
        <f t="shared" si="3"/>
        <v>86.26731866340668</v>
      </c>
      <c r="E60" s="41">
        <f t="shared" si="4"/>
        <v>-101.10000000000002</v>
      </c>
      <c r="F60" s="41">
        <f>C60/C62*100</f>
        <v>0.4387440493913471</v>
      </c>
    </row>
    <row r="61" spans="1:6" ht="15.75">
      <c r="A61" s="54" t="s">
        <v>42</v>
      </c>
      <c r="B61" s="58">
        <v>31516.8</v>
      </c>
      <c r="C61" s="59">
        <v>31334.2</v>
      </c>
      <c r="D61" s="40">
        <f t="shared" si="3"/>
        <v>99.42062645953904</v>
      </c>
      <c r="E61" s="41">
        <f t="shared" si="4"/>
        <v>-182.59999999999854</v>
      </c>
      <c r="F61" s="41">
        <f>C61/C62*100</f>
        <v>21.646502586109822</v>
      </c>
    </row>
    <row r="62" spans="1:6" ht="15.75">
      <c r="A62" s="60" t="s">
        <v>43</v>
      </c>
      <c r="B62" s="61">
        <f>SUM(B53:B61)</f>
        <v>146485.5</v>
      </c>
      <c r="C62" s="80">
        <f>SUM(C53:C61)</f>
        <v>144754.1</v>
      </c>
      <c r="D62" s="40">
        <f t="shared" si="3"/>
        <v>98.81804001078606</v>
      </c>
      <c r="E62" s="41">
        <f t="shared" si="4"/>
        <v>-1731.3999999999942</v>
      </c>
      <c r="F62" s="56"/>
    </row>
    <row r="63" spans="1:6" ht="15.75">
      <c r="A63" s="82"/>
      <c r="B63" s="82"/>
      <c r="C63" s="62"/>
      <c r="D63" s="40"/>
      <c r="E63" s="41"/>
      <c r="F63" s="52"/>
    </row>
    <row r="64" spans="1:6" ht="15.75">
      <c r="A64" s="63" t="s">
        <v>44</v>
      </c>
      <c r="B64" s="64">
        <f>+B45-B62</f>
        <v>-1750.7999999999884</v>
      </c>
      <c r="C64" s="64">
        <f>+C45-C62</f>
        <v>752.6000000000058</v>
      </c>
      <c r="D64" s="39"/>
      <c r="E64" s="41"/>
      <c r="F64" s="52"/>
    </row>
    <row r="65" spans="1:6" ht="15.75">
      <c r="A65" s="65"/>
      <c r="B65" s="66"/>
      <c r="C65" s="66"/>
      <c r="D65" s="66"/>
      <c r="E65" s="66"/>
      <c r="F65" s="52"/>
    </row>
    <row r="66" spans="1:6" ht="15.75">
      <c r="A66" s="67"/>
      <c r="B66" s="67"/>
      <c r="C66" s="68"/>
      <c r="D66" s="69"/>
      <c r="E66" s="70"/>
      <c r="F66" s="52"/>
    </row>
    <row r="67" spans="1:6" ht="15.75">
      <c r="A67" s="51" t="s">
        <v>45</v>
      </c>
      <c r="B67" s="51"/>
      <c r="C67" s="51"/>
      <c r="D67" s="69"/>
      <c r="E67" s="70"/>
      <c r="F67" s="52"/>
    </row>
    <row r="68" spans="1:6" ht="15.75">
      <c r="A68" s="51" t="s">
        <v>46</v>
      </c>
      <c r="B68" s="51"/>
      <c r="C68" s="51"/>
      <c r="D68" s="69"/>
      <c r="E68" s="70"/>
      <c r="F68" s="52"/>
    </row>
    <row r="69" spans="1:5" ht="15.75">
      <c r="A69" s="8"/>
      <c r="B69" s="8"/>
      <c r="C69" s="9"/>
      <c r="D69" s="10"/>
      <c r="E69" s="11"/>
    </row>
  </sheetData>
  <mergeCells count="1">
    <mergeCell ref="A63:B63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90" zoomScaleSheetLayoutView="90" workbookViewId="0" topLeftCell="A46">
      <selection activeCell="C61" sqref="C61"/>
    </sheetView>
  </sheetViews>
  <sheetFormatPr defaultColWidth="8.796875" defaultRowHeight="15"/>
  <cols>
    <col min="1" max="1" width="43.296875" style="1" customWidth="1"/>
    <col min="2" max="2" width="10.69921875" style="1" customWidth="1"/>
    <col min="3" max="3" width="11.59765625" style="1" customWidth="1"/>
    <col min="4" max="4" width="10.69921875" style="1" customWidth="1"/>
    <col min="5" max="5" width="10.19921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15"/>
      <c r="B1" s="16" t="s">
        <v>0</v>
      </c>
      <c r="C1" s="16"/>
      <c r="D1" s="16"/>
      <c r="E1" s="4"/>
      <c r="F1" s="5"/>
      <c r="G1" s="5"/>
      <c r="H1" s="5"/>
      <c r="I1" s="5"/>
      <c r="J1" s="5"/>
      <c r="K1" s="5"/>
      <c r="L1" s="5"/>
      <c r="M1" s="5"/>
    </row>
    <row r="2" spans="1:13" ht="15.75">
      <c r="A2" s="17" t="s">
        <v>73</v>
      </c>
      <c r="C2" s="16"/>
      <c r="D2" s="16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1</v>
      </c>
      <c r="B4" s="4"/>
      <c r="C4" s="4"/>
      <c r="D4" s="4"/>
      <c r="E4" s="6" t="s">
        <v>51</v>
      </c>
      <c r="F4" s="5"/>
      <c r="G4" s="5"/>
      <c r="H4" s="5"/>
      <c r="I4" s="5"/>
      <c r="J4" s="5"/>
      <c r="K4" s="5"/>
      <c r="L4" s="5"/>
      <c r="M4" s="5"/>
    </row>
    <row r="5" spans="1:13" ht="15.75">
      <c r="A5" s="19"/>
      <c r="B5" s="20" t="s">
        <v>2</v>
      </c>
      <c r="C5" s="21" t="s">
        <v>3</v>
      </c>
      <c r="D5" s="22" t="s">
        <v>4</v>
      </c>
      <c r="E5" s="23" t="s">
        <v>5</v>
      </c>
      <c r="F5" s="23" t="s">
        <v>59</v>
      </c>
      <c r="G5" s="5"/>
      <c r="H5" s="5"/>
      <c r="I5" s="5"/>
      <c r="J5" s="5"/>
      <c r="K5" s="5"/>
      <c r="L5" s="5"/>
      <c r="M5" s="5"/>
    </row>
    <row r="6" spans="1:13" ht="15.75">
      <c r="A6" s="24" t="s">
        <v>6</v>
      </c>
      <c r="B6" s="25" t="s">
        <v>74</v>
      </c>
      <c r="C6" s="26" t="s">
        <v>75</v>
      </c>
      <c r="D6" s="27" t="s">
        <v>7</v>
      </c>
      <c r="E6" s="28" t="s">
        <v>8</v>
      </c>
      <c r="F6" s="28" t="s">
        <v>60</v>
      </c>
      <c r="G6" s="5"/>
      <c r="H6" s="5"/>
      <c r="I6" s="5"/>
      <c r="J6" s="5"/>
      <c r="K6" s="5"/>
      <c r="L6" s="5"/>
      <c r="M6" s="5"/>
    </row>
    <row r="7" spans="1:13" ht="15.75">
      <c r="A7" s="24" t="s">
        <v>9</v>
      </c>
      <c r="B7" s="25"/>
      <c r="C7" s="29"/>
      <c r="D7" s="27"/>
      <c r="E7" s="30" t="s">
        <v>11</v>
      </c>
      <c r="F7" s="30" t="s">
        <v>61</v>
      </c>
      <c r="G7" s="5"/>
      <c r="H7" s="5"/>
      <c r="I7" s="5"/>
      <c r="J7" s="5"/>
      <c r="K7" s="5"/>
      <c r="L7" s="5"/>
      <c r="M7" s="5"/>
    </row>
    <row r="8" spans="1:13" ht="15.75">
      <c r="A8" s="31"/>
      <c r="B8" s="32"/>
      <c r="C8" s="33"/>
      <c r="D8" s="34"/>
      <c r="E8" s="35"/>
      <c r="F8" s="35" t="s">
        <v>62</v>
      </c>
      <c r="G8" s="5"/>
      <c r="H8" s="5"/>
      <c r="I8" s="5"/>
      <c r="J8" s="5"/>
      <c r="K8" s="5"/>
      <c r="L8" s="5"/>
      <c r="M8" s="5"/>
    </row>
    <row r="9" spans="1:13" ht="15.75">
      <c r="A9" s="36"/>
      <c r="B9" s="37"/>
      <c r="C9" s="37"/>
      <c r="D9" s="37"/>
      <c r="E9" s="37"/>
      <c r="F9" s="38"/>
      <c r="G9" s="5"/>
      <c r="H9" s="5"/>
      <c r="I9" s="5"/>
      <c r="J9" s="5"/>
      <c r="K9" s="5"/>
      <c r="L9" s="5"/>
      <c r="M9" s="5"/>
    </row>
    <row r="10" spans="1:13" ht="15.75">
      <c r="A10" s="12" t="s">
        <v>12</v>
      </c>
      <c r="B10" s="39">
        <f>(B11+B13+B19+B17)</f>
        <v>11941.4</v>
      </c>
      <c r="C10" s="39">
        <f>(C11+C13+C19+C17)</f>
        <v>730.6</v>
      </c>
      <c r="D10" s="40">
        <f>(C10/B10)*100</f>
        <v>6.118210595072605</v>
      </c>
      <c r="E10" s="41">
        <f>+C10-B10</f>
        <v>-11210.8</v>
      </c>
      <c r="F10" s="41">
        <f>C10/C46*100</f>
        <v>71.86700767263427</v>
      </c>
      <c r="G10" s="5"/>
      <c r="H10" s="5"/>
      <c r="I10" s="5"/>
      <c r="J10" s="5"/>
      <c r="K10" s="5"/>
      <c r="L10" s="5"/>
      <c r="M10" s="5"/>
    </row>
    <row r="11" spans="1:13" ht="15.75">
      <c r="A11" s="42" t="s">
        <v>13</v>
      </c>
      <c r="B11" s="40">
        <f>(+B12)</f>
        <v>9396.4</v>
      </c>
      <c r="C11" s="43">
        <f>(+C12)</f>
        <v>383.6</v>
      </c>
      <c r="D11" s="40">
        <f aca="true" t="shared" si="0" ref="D11:D46">(C11/B11)*100</f>
        <v>4.082414541739389</v>
      </c>
      <c r="E11" s="41">
        <f aca="true" t="shared" si="1" ref="E11:E43">+C11-B11</f>
        <v>-9012.8</v>
      </c>
      <c r="F11" s="41">
        <f>C11/C46*100</f>
        <v>37.73362187684439</v>
      </c>
      <c r="G11" s="5"/>
      <c r="H11" s="5"/>
      <c r="I11" s="5"/>
      <c r="J11" s="5"/>
      <c r="K11" s="5"/>
      <c r="L11" s="5"/>
      <c r="M11" s="5"/>
    </row>
    <row r="12" spans="1:13" ht="15.75" customHeight="1">
      <c r="A12" s="42" t="s">
        <v>14</v>
      </c>
      <c r="B12" s="40">
        <v>9396.4</v>
      </c>
      <c r="C12" s="48">
        <v>383.6</v>
      </c>
      <c r="D12" s="40">
        <f t="shared" si="0"/>
        <v>4.082414541739389</v>
      </c>
      <c r="E12" s="41">
        <f t="shared" si="1"/>
        <v>-9012.8</v>
      </c>
      <c r="F12" s="41">
        <f>C12/C46*100</f>
        <v>37.73362187684439</v>
      </c>
      <c r="G12" s="5"/>
      <c r="H12" s="5"/>
      <c r="I12" s="5"/>
      <c r="J12" s="5"/>
      <c r="K12" s="5"/>
      <c r="L12" s="5"/>
      <c r="M12" s="5"/>
    </row>
    <row r="13" spans="1:13" ht="15.75">
      <c r="A13" s="42" t="s">
        <v>15</v>
      </c>
      <c r="B13" s="40">
        <f>+B15+B16</f>
        <v>1495</v>
      </c>
      <c r="C13" s="40">
        <f>+C15+C16</f>
        <v>258.40000000000003</v>
      </c>
      <c r="D13" s="40">
        <f t="shared" si="0"/>
        <v>17.284280936454852</v>
      </c>
      <c r="E13" s="41">
        <f t="shared" si="1"/>
        <v>-1236.6</v>
      </c>
      <c r="F13" s="41">
        <f>C13/C46*100</f>
        <v>25.4180602006689</v>
      </c>
      <c r="G13" s="5"/>
      <c r="H13" s="5"/>
      <c r="I13" s="5"/>
      <c r="J13" s="5"/>
      <c r="K13" s="5"/>
      <c r="L13" s="5"/>
      <c r="M13" s="5"/>
    </row>
    <row r="14" spans="1:13" ht="15.75">
      <c r="A14" s="42" t="s">
        <v>16</v>
      </c>
      <c r="B14" s="44"/>
      <c r="C14" s="45"/>
      <c r="D14" s="40"/>
      <c r="E14" s="41"/>
      <c r="F14" s="46"/>
      <c r="G14" s="5"/>
      <c r="H14" s="5"/>
      <c r="I14" s="5"/>
      <c r="J14" s="5"/>
      <c r="K14" s="5"/>
      <c r="L14" s="5"/>
      <c r="M14" s="5"/>
    </row>
    <row r="15" spans="1:13" ht="15.75">
      <c r="A15" s="42" t="s">
        <v>17</v>
      </c>
      <c r="B15" s="40">
        <v>1450</v>
      </c>
      <c r="C15" s="47">
        <v>257.3</v>
      </c>
      <c r="D15" s="40">
        <f t="shared" si="0"/>
        <v>17.744827586206895</v>
      </c>
      <c r="E15" s="41">
        <f t="shared" si="1"/>
        <v>-1192.7</v>
      </c>
      <c r="F15" s="41">
        <f>C15/C46*100</f>
        <v>25.30985638402518</v>
      </c>
      <c r="G15" s="5"/>
      <c r="H15" s="5"/>
      <c r="I15" s="5"/>
      <c r="J15" s="5"/>
      <c r="K15" s="5"/>
      <c r="L15" s="5"/>
      <c r="M15" s="5"/>
    </row>
    <row r="16" spans="1:13" ht="15.75">
      <c r="A16" s="42" t="s">
        <v>47</v>
      </c>
      <c r="B16" s="40">
        <v>45</v>
      </c>
      <c r="C16" s="47">
        <v>1.1</v>
      </c>
      <c r="D16" s="40">
        <f t="shared" si="0"/>
        <v>2.4444444444444446</v>
      </c>
      <c r="E16" s="41">
        <f t="shared" si="1"/>
        <v>-43.9</v>
      </c>
      <c r="F16" s="41">
        <f>C16/C46*100</f>
        <v>0.10820381664371434</v>
      </c>
      <c r="G16" s="5"/>
      <c r="H16" s="5"/>
      <c r="I16" s="5"/>
      <c r="J16" s="5"/>
      <c r="K16" s="5"/>
      <c r="L16" s="5"/>
      <c r="M16" s="5"/>
    </row>
    <row r="17" spans="1:13" ht="15.75">
      <c r="A17" s="42" t="s">
        <v>18</v>
      </c>
      <c r="B17" s="40">
        <v>1050</v>
      </c>
      <c r="C17" s="48">
        <v>88.6</v>
      </c>
      <c r="D17" s="40">
        <f t="shared" si="0"/>
        <v>8.438095238095238</v>
      </c>
      <c r="E17" s="41">
        <f t="shared" si="1"/>
        <v>-961.4</v>
      </c>
      <c r="F17" s="41">
        <f>C17/C46*100</f>
        <v>8.71532559512099</v>
      </c>
      <c r="G17" s="5"/>
      <c r="H17" s="5"/>
      <c r="I17" s="5"/>
      <c r="J17" s="5"/>
      <c r="K17" s="5"/>
      <c r="L17" s="5"/>
      <c r="M17" s="5"/>
    </row>
    <row r="18" spans="1:13" ht="15.75">
      <c r="A18" s="42" t="s">
        <v>19</v>
      </c>
      <c r="B18" s="40"/>
      <c r="C18" s="48"/>
      <c r="D18" s="40"/>
      <c r="E18" s="41"/>
      <c r="F18" s="46"/>
      <c r="G18" s="5"/>
      <c r="H18" s="5"/>
      <c r="I18" s="5"/>
      <c r="J18" s="5"/>
      <c r="K18" s="5"/>
      <c r="L18" s="5"/>
      <c r="M18" s="5"/>
    </row>
    <row r="19" spans="1:13" ht="15.75">
      <c r="A19" s="7" t="s">
        <v>20</v>
      </c>
      <c r="B19" s="43">
        <f>+B20+B21+B22+B23+B24</f>
        <v>0</v>
      </c>
      <c r="C19" s="48">
        <f>+C20+C21+C22+C23+C24</f>
        <v>0</v>
      </c>
      <c r="D19" s="40" t="e">
        <f t="shared" si="0"/>
        <v>#DIV/0!</v>
      </c>
      <c r="E19" s="41">
        <f t="shared" si="1"/>
        <v>0</v>
      </c>
      <c r="F19" s="41">
        <f>C19/C46*100</f>
        <v>0</v>
      </c>
      <c r="G19" s="5"/>
      <c r="H19" s="5"/>
      <c r="I19" s="5"/>
      <c r="J19" s="5"/>
      <c r="K19" s="5"/>
      <c r="L19" s="5"/>
      <c r="M19" s="5"/>
    </row>
    <row r="20" spans="1:13" ht="15.75">
      <c r="A20" s="42" t="s">
        <v>48</v>
      </c>
      <c r="B20" s="43"/>
      <c r="C20" s="43"/>
      <c r="D20" s="40" t="e">
        <f t="shared" si="0"/>
        <v>#DIV/0!</v>
      </c>
      <c r="E20" s="41">
        <f t="shared" si="1"/>
        <v>0</v>
      </c>
      <c r="F20" s="41">
        <f>C20/C46*100</f>
        <v>0</v>
      </c>
      <c r="G20" s="5"/>
      <c r="H20" s="5"/>
      <c r="I20" s="5"/>
      <c r="J20" s="5"/>
      <c r="K20" s="5"/>
      <c r="L20" s="5"/>
      <c r="M20" s="5"/>
    </row>
    <row r="21" spans="1:13" ht="15.75">
      <c r="A21" s="42" t="s">
        <v>49</v>
      </c>
      <c r="B21" s="43"/>
      <c r="C21" s="43"/>
      <c r="D21" s="40"/>
      <c r="E21" s="41"/>
      <c r="F21" s="46"/>
      <c r="G21" s="5"/>
      <c r="H21" s="5"/>
      <c r="I21" s="5"/>
      <c r="J21" s="5"/>
      <c r="K21" s="5"/>
      <c r="L21" s="5"/>
      <c r="M21" s="5"/>
    </row>
    <row r="22" spans="1:13" ht="15.75">
      <c r="A22" s="42" t="s">
        <v>53</v>
      </c>
      <c r="B22" s="40"/>
      <c r="C22" s="43"/>
      <c r="D22" s="40"/>
      <c r="E22" s="41"/>
      <c r="F22" s="46"/>
      <c r="G22" s="5"/>
      <c r="H22" s="5"/>
      <c r="I22" s="5"/>
      <c r="J22" s="5"/>
      <c r="K22" s="5"/>
      <c r="L22" s="5"/>
      <c r="M22" s="5"/>
    </row>
    <row r="23" spans="1:13" ht="15.75">
      <c r="A23" s="42" t="s">
        <v>50</v>
      </c>
      <c r="B23" s="40"/>
      <c r="C23" s="43"/>
      <c r="D23" s="40" t="e">
        <f t="shared" si="0"/>
        <v>#DIV/0!</v>
      </c>
      <c r="E23" s="41"/>
      <c r="F23" s="41">
        <f>C23/C46*100</f>
        <v>0</v>
      </c>
      <c r="G23" s="5"/>
      <c r="H23" s="5"/>
      <c r="I23" s="5"/>
      <c r="J23" s="5"/>
      <c r="K23" s="5"/>
      <c r="L23" s="5"/>
      <c r="M23" s="5"/>
    </row>
    <row r="24" spans="1:13" ht="15.75">
      <c r="A24" s="42" t="s">
        <v>68</v>
      </c>
      <c r="B24" s="40"/>
      <c r="C24" s="43"/>
      <c r="D24" s="40" t="e">
        <f t="shared" si="0"/>
        <v>#DIV/0!</v>
      </c>
      <c r="E24" s="41"/>
      <c r="F24" s="41">
        <f>C24/C46*100</f>
        <v>0</v>
      </c>
      <c r="G24" s="5"/>
      <c r="H24" s="5"/>
      <c r="I24" s="5"/>
      <c r="J24" s="5"/>
      <c r="K24" s="5"/>
      <c r="L24" s="5"/>
      <c r="M24" s="5"/>
    </row>
    <row r="25" spans="1:13" ht="15.75">
      <c r="A25" s="12" t="s">
        <v>21</v>
      </c>
      <c r="B25" s="39">
        <f>(B27+B30+B32+B35+B36+B34+B37)</f>
        <v>3197.3</v>
      </c>
      <c r="C25" s="39">
        <f>(C27+C30+C32+C35+C36+C34+C37)</f>
        <v>286</v>
      </c>
      <c r="D25" s="40">
        <f t="shared" si="0"/>
        <v>8.945047383730023</v>
      </c>
      <c r="E25" s="41">
        <f t="shared" si="1"/>
        <v>-2911.3</v>
      </c>
      <c r="F25" s="41">
        <f>C25/C46*100</f>
        <v>28.13299232736573</v>
      </c>
      <c r="G25" s="5"/>
      <c r="H25" s="5"/>
      <c r="I25" s="5"/>
      <c r="J25" s="5"/>
      <c r="K25" s="5"/>
      <c r="L25" s="5"/>
      <c r="M25" s="5"/>
    </row>
    <row r="26" spans="1:13" ht="15.75">
      <c r="A26" s="42" t="s">
        <v>22</v>
      </c>
      <c r="B26" s="40"/>
      <c r="C26" s="43"/>
      <c r="D26" s="40"/>
      <c r="E26" s="41"/>
      <c r="F26" s="46"/>
      <c r="G26" s="5"/>
      <c r="H26" s="5"/>
      <c r="I26" s="5"/>
      <c r="J26" s="5"/>
      <c r="K26" s="5"/>
      <c r="L26" s="5"/>
      <c r="M26" s="5"/>
    </row>
    <row r="27" spans="1:13" ht="15.75">
      <c r="A27" s="42" t="s">
        <v>23</v>
      </c>
      <c r="B27" s="40">
        <f>(B28+B29)</f>
        <v>1217.3</v>
      </c>
      <c r="C27" s="49">
        <f>(C28+C29)</f>
        <v>50.8</v>
      </c>
      <c r="D27" s="40">
        <f t="shared" si="0"/>
        <v>4.173170130616939</v>
      </c>
      <c r="E27" s="41">
        <f t="shared" si="1"/>
        <v>-1166.5</v>
      </c>
      <c r="F27" s="41">
        <f>C27/C46*100</f>
        <v>4.9970489868188075</v>
      </c>
      <c r="G27" s="5"/>
      <c r="H27" s="5"/>
      <c r="I27" s="5"/>
      <c r="J27" s="5"/>
      <c r="K27" s="5"/>
      <c r="L27" s="5"/>
      <c r="M27" s="5"/>
    </row>
    <row r="28" spans="1:13" ht="15.75">
      <c r="A28" s="42" t="s">
        <v>24</v>
      </c>
      <c r="B28" s="40">
        <v>982.7</v>
      </c>
      <c r="C28" s="48">
        <v>35.6</v>
      </c>
      <c r="D28" s="40">
        <f t="shared" si="0"/>
        <v>3.6226722295715885</v>
      </c>
      <c r="E28" s="41">
        <f t="shared" si="1"/>
        <v>-947.1</v>
      </c>
      <c r="F28" s="41">
        <f>C28/C46*100</f>
        <v>3.5018689750147556</v>
      </c>
      <c r="G28" s="5"/>
      <c r="H28" s="5"/>
      <c r="I28" s="5"/>
      <c r="J28" s="5"/>
      <c r="K28" s="5"/>
      <c r="L28" s="5"/>
      <c r="M28" s="5"/>
    </row>
    <row r="29" spans="1:13" ht="15.75">
      <c r="A29" s="42" t="s">
        <v>25</v>
      </c>
      <c r="B29" s="40">
        <v>234.6</v>
      </c>
      <c r="C29" s="43">
        <v>15.2</v>
      </c>
      <c r="D29" s="40">
        <f t="shared" si="0"/>
        <v>6.479113384484228</v>
      </c>
      <c r="E29" s="41">
        <f t="shared" si="1"/>
        <v>-219.4</v>
      </c>
      <c r="F29" s="41">
        <f>C29/C46*100</f>
        <v>1.4951800118040526</v>
      </c>
      <c r="G29" s="5"/>
      <c r="H29" s="5"/>
      <c r="I29" s="5"/>
      <c r="J29" s="5"/>
      <c r="K29" s="5"/>
      <c r="L29" s="5"/>
      <c r="M29" s="5"/>
    </row>
    <row r="30" spans="1:13" ht="15.75">
      <c r="A30" s="7" t="s">
        <v>58</v>
      </c>
      <c r="B30" s="40">
        <f>+B31</f>
        <v>350</v>
      </c>
      <c r="C30" s="40">
        <f>+C31</f>
        <v>14.6</v>
      </c>
      <c r="D30" s="40">
        <f t="shared" si="0"/>
        <v>4.171428571428571</v>
      </c>
      <c r="E30" s="41">
        <f t="shared" si="1"/>
        <v>-335.4</v>
      </c>
      <c r="F30" s="41">
        <f>C30/C46*100</f>
        <v>1.4361597481802084</v>
      </c>
      <c r="G30" s="5"/>
      <c r="H30" s="5"/>
      <c r="I30" s="5"/>
      <c r="J30" s="5"/>
      <c r="K30" s="5"/>
      <c r="L30" s="5"/>
      <c r="M30" s="5"/>
    </row>
    <row r="31" spans="1:13" ht="15.75">
      <c r="A31" s="42" t="s">
        <v>26</v>
      </c>
      <c r="B31" s="40">
        <v>350</v>
      </c>
      <c r="C31" s="43">
        <v>14.6</v>
      </c>
      <c r="D31" s="40">
        <f t="shared" si="0"/>
        <v>4.171428571428571</v>
      </c>
      <c r="E31" s="41">
        <f t="shared" si="1"/>
        <v>-335.4</v>
      </c>
      <c r="F31" s="41">
        <f>C31/C46*100</f>
        <v>1.4361597481802084</v>
      </c>
      <c r="G31" s="5"/>
      <c r="H31" s="5"/>
      <c r="I31" s="5"/>
      <c r="J31" s="5"/>
      <c r="K31" s="5"/>
      <c r="L31" s="5"/>
      <c r="M31" s="5"/>
    </row>
    <row r="32" spans="1:13" ht="35.25" customHeight="1">
      <c r="A32" s="77" t="s">
        <v>65</v>
      </c>
      <c r="B32" s="40"/>
      <c r="C32" s="43"/>
      <c r="D32" s="40" t="e">
        <f t="shared" si="0"/>
        <v>#DIV/0!</v>
      </c>
      <c r="E32" s="41">
        <f t="shared" si="1"/>
        <v>0</v>
      </c>
      <c r="F32" s="41">
        <f>C32/C46*100</f>
        <v>0</v>
      </c>
      <c r="G32" s="5"/>
      <c r="H32" s="5"/>
      <c r="I32" s="5"/>
      <c r="J32" s="5"/>
      <c r="K32" s="5"/>
      <c r="L32" s="5"/>
      <c r="M32" s="5"/>
    </row>
    <row r="33" spans="1:13" ht="18.75" customHeight="1">
      <c r="A33" s="77" t="s">
        <v>66</v>
      </c>
      <c r="B33" s="40"/>
      <c r="C33" s="43"/>
      <c r="D33" s="40"/>
      <c r="E33" s="41"/>
      <c r="F33" s="46"/>
      <c r="G33" s="5"/>
      <c r="H33" s="5"/>
      <c r="I33" s="5"/>
      <c r="J33" s="5"/>
      <c r="K33" s="5"/>
      <c r="L33" s="5"/>
      <c r="M33" s="5"/>
    </row>
    <row r="34" spans="1:13" ht="15.75">
      <c r="A34" s="42" t="s">
        <v>27</v>
      </c>
      <c r="B34" s="40">
        <v>800</v>
      </c>
      <c r="C34" s="48">
        <v>169.8</v>
      </c>
      <c r="D34" s="40">
        <f t="shared" si="0"/>
        <v>21.225</v>
      </c>
      <c r="E34" s="41">
        <f t="shared" si="1"/>
        <v>-630.2</v>
      </c>
      <c r="F34" s="41">
        <f>C34/C46*100</f>
        <v>16.702734605547906</v>
      </c>
      <c r="G34" s="5"/>
      <c r="H34" s="5"/>
      <c r="I34" s="5"/>
      <c r="J34" s="5"/>
      <c r="K34" s="5"/>
      <c r="L34" s="5"/>
      <c r="M34" s="5"/>
    </row>
    <row r="35" spans="1:13" ht="15.75">
      <c r="A35" s="42" t="s">
        <v>28</v>
      </c>
      <c r="B35" s="40">
        <v>830</v>
      </c>
      <c r="C35" s="43">
        <v>45.3</v>
      </c>
      <c r="D35" s="40">
        <f t="shared" si="0"/>
        <v>5.457831325301204</v>
      </c>
      <c r="E35" s="41">
        <f t="shared" si="1"/>
        <v>-784.7</v>
      </c>
      <c r="F35" s="41">
        <f>C35/C46*100</f>
        <v>4.4560299036002355</v>
      </c>
      <c r="G35" s="5"/>
      <c r="H35" s="5"/>
      <c r="I35" s="5"/>
      <c r="J35" s="5"/>
      <c r="K35" s="5"/>
      <c r="L35" s="5"/>
      <c r="M35" s="5"/>
    </row>
    <row r="36" spans="1:13" ht="15.75">
      <c r="A36" s="42" t="s">
        <v>29</v>
      </c>
      <c r="B36" s="40"/>
      <c r="C36" s="43">
        <v>5.5</v>
      </c>
      <c r="D36" s="40"/>
      <c r="E36" s="41">
        <f t="shared" si="1"/>
        <v>5.5</v>
      </c>
      <c r="F36" s="41">
        <f>C36/C46*100</f>
        <v>0.5410190832185716</v>
      </c>
      <c r="G36" s="5"/>
      <c r="H36" s="5"/>
      <c r="I36" s="5"/>
      <c r="J36" s="5"/>
      <c r="K36" s="5"/>
      <c r="L36" s="5"/>
      <c r="M36" s="5"/>
    </row>
    <row r="37" spans="1:13" ht="15.75">
      <c r="A37" s="18" t="s">
        <v>54</v>
      </c>
      <c r="B37" s="40"/>
      <c r="C37" s="43"/>
      <c r="D37" s="40"/>
      <c r="E37" s="41">
        <f t="shared" si="1"/>
        <v>0</v>
      </c>
      <c r="F37" s="46"/>
      <c r="G37" s="5"/>
      <c r="H37" s="5"/>
      <c r="I37" s="5"/>
      <c r="J37" s="5"/>
      <c r="K37" s="5"/>
      <c r="L37" s="5"/>
      <c r="M37" s="5"/>
    </row>
    <row r="38" spans="1:13" ht="15.75">
      <c r="A38" s="13" t="s">
        <v>57</v>
      </c>
      <c r="B38" s="44"/>
      <c r="C38" s="43"/>
      <c r="D38" s="40"/>
      <c r="E38" s="41">
        <f t="shared" si="1"/>
        <v>0</v>
      </c>
      <c r="F38" s="46"/>
      <c r="G38" s="5"/>
      <c r="H38" s="5"/>
      <c r="I38" s="5"/>
      <c r="J38" s="5"/>
      <c r="K38" s="5"/>
      <c r="L38" s="5"/>
      <c r="M38" s="5"/>
    </row>
    <row r="39" spans="1:13" ht="15.75">
      <c r="A39" s="13" t="s">
        <v>30</v>
      </c>
      <c r="B39" s="39">
        <f>+B40+B41+B42+B43</f>
        <v>96669.8</v>
      </c>
      <c r="C39" s="79">
        <f>+C40+C41+C42+C43+C44</f>
        <v>4151.5</v>
      </c>
      <c r="D39" s="40">
        <f t="shared" si="0"/>
        <v>4.294515970861634</v>
      </c>
      <c r="E39" s="41">
        <f t="shared" si="1"/>
        <v>-92518.3</v>
      </c>
      <c r="F39" s="46"/>
      <c r="G39" s="5"/>
      <c r="H39" s="5"/>
      <c r="I39" s="5"/>
      <c r="J39" s="5"/>
      <c r="K39" s="5"/>
      <c r="L39" s="5"/>
      <c r="M39" s="5"/>
    </row>
    <row r="40" spans="1:13" ht="15.75">
      <c r="A40" s="50" t="s">
        <v>52</v>
      </c>
      <c r="B40" s="40">
        <v>37886.5</v>
      </c>
      <c r="C40" s="43">
        <v>0</v>
      </c>
      <c r="D40" s="40">
        <f t="shared" si="0"/>
        <v>0</v>
      </c>
      <c r="E40" s="41">
        <f t="shared" si="1"/>
        <v>-37886.5</v>
      </c>
      <c r="F40" s="46"/>
      <c r="G40" s="5"/>
      <c r="H40" s="5"/>
      <c r="I40" s="5"/>
      <c r="J40" s="5"/>
      <c r="K40" s="5"/>
      <c r="L40" s="5"/>
      <c r="M40" s="5"/>
    </row>
    <row r="41" spans="1:13" ht="15.75">
      <c r="A41" s="50" t="s">
        <v>32</v>
      </c>
      <c r="B41" s="40">
        <v>11568.1</v>
      </c>
      <c r="C41" s="43">
        <v>0</v>
      </c>
      <c r="D41" s="40">
        <f t="shared" si="0"/>
        <v>0</v>
      </c>
      <c r="E41" s="41">
        <f t="shared" si="1"/>
        <v>-11568.1</v>
      </c>
      <c r="F41" s="46"/>
      <c r="G41" s="5"/>
      <c r="H41" s="5"/>
      <c r="I41" s="5"/>
      <c r="J41" s="5"/>
      <c r="K41" s="5"/>
      <c r="L41" s="5"/>
      <c r="M41" s="5"/>
    </row>
    <row r="42" spans="1:13" ht="15.75">
      <c r="A42" s="50" t="s">
        <v>31</v>
      </c>
      <c r="B42" s="40">
        <v>47199.6</v>
      </c>
      <c r="C42" s="43">
        <v>4420</v>
      </c>
      <c r="D42" s="40">
        <f t="shared" si="0"/>
        <v>9.36448613971305</v>
      </c>
      <c r="E42" s="41">
        <f t="shared" si="1"/>
        <v>-42779.6</v>
      </c>
      <c r="F42" s="46"/>
      <c r="G42" s="5"/>
      <c r="H42" s="5"/>
      <c r="I42" s="5"/>
      <c r="J42" s="5"/>
      <c r="K42" s="5"/>
      <c r="L42" s="5"/>
      <c r="M42" s="5"/>
    </row>
    <row r="43" spans="1:13" ht="15.75">
      <c r="A43" s="50" t="s">
        <v>56</v>
      </c>
      <c r="B43" s="40">
        <v>15.6</v>
      </c>
      <c r="C43" s="43">
        <v>0</v>
      </c>
      <c r="D43" s="40">
        <f t="shared" si="0"/>
        <v>0</v>
      </c>
      <c r="E43" s="41">
        <f t="shared" si="1"/>
        <v>-15.6</v>
      </c>
      <c r="F43" s="46"/>
      <c r="G43" s="5"/>
      <c r="H43" s="5"/>
      <c r="I43" s="5"/>
      <c r="J43" s="5"/>
      <c r="K43" s="5"/>
      <c r="L43" s="5"/>
      <c r="M43" s="5"/>
    </row>
    <row r="44" spans="1:13" ht="15.75">
      <c r="A44" s="83" t="s">
        <v>54</v>
      </c>
      <c r="B44" s="40"/>
      <c r="C44" s="43">
        <v>-268.5</v>
      </c>
      <c r="D44" s="40"/>
      <c r="E44" s="41"/>
      <c r="F44" s="46"/>
      <c r="G44" s="5"/>
      <c r="H44" s="5"/>
      <c r="I44" s="5"/>
      <c r="J44" s="5"/>
      <c r="K44" s="5"/>
      <c r="L44" s="5"/>
      <c r="M44" s="5"/>
    </row>
    <row r="45" spans="1:13" ht="15.75">
      <c r="A45" s="14" t="s">
        <v>33</v>
      </c>
      <c r="B45" s="39">
        <f>(B10+B39+B25)</f>
        <v>111808.5</v>
      </c>
      <c r="C45" s="39">
        <f>(C10+C39+C25)</f>
        <v>5168.1</v>
      </c>
      <c r="D45" s="40">
        <f t="shared" si="0"/>
        <v>4.622278270435611</v>
      </c>
      <c r="E45" s="39">
        <f>(E10+E39+E25)</f>
        <v>-106640.40000000001</v>
      </c>
      <c r="F45" s="46"/>
      <c r="G45" s="5"/>
      <c r="H45" s="5"/>
      <c r="I45" s="5"/>
      <c r="J45" s="5"/>
      <c r="K45" s="5"/>
      <c r="L45" s="5"/>
      <c r="M45" s="5"/>
    </row>
    <row r="46" spans="1:13" ht="15.75">
      <c r="A46" s="50" t="s">
        <v>71</v>
      </c>
      <c r="B46" s="40">
        <f>+B10+B25</f>
        <v>15138.7</v>
      </c>
      <c r="C46" s="40">
        <f>+C10+C25</f>
        <v>1016.6</v>
      </c>
      <c r="D46" s="40">
        <f t="shared" si="0"/>
        <v>6.7152397497803635</v>
      </c>
      <c r="E46" s="40">
        <f>+E10+E25</f>
        <v>-14122.099999999999</v>
      </c>
      <c r="F46" s="46"/>
      <c r="G46" s="5"/>
      <c r="H46" s="5"/>
      <c r="I46" s="5"/>
      <c r="J46" s="5"/>
      <c r="K46" s="5"/>
      <c r="L46" s="5"/>
      <c r="M46" s="5"/>
    </row>
    <row r="47" spans="1:6" ht="15.75">
      <c r="A47" s="51"/>
      <c r="B47" s="46"/>
      <c r="C47" s="46"/>
      <c r="D47" s="40"/>
      <c r="E47" s="46"/>
      <c r="F47" s="52"/>
    </row>
    <row r="48" spans="1:6" ht="18.75" customHeight="1">
      <c r="A48" s="19"/>
      <c r="B48" s="20" t="s">
        <v>2</v>
      </c>
      <c r="C48" s="21" t="s">
        <v>3</v>
      </c>
      <c r="D48" s="22" t="s">
        <v>4</v>
      </c>
      <c r="E48" s="71" t="s">
        <v>5</v>
      </c>
      <c r="F48" s="76" t="s">
        <v>59</v>
      </c>
    </row>
    <row r="49" spans="1:6" ht="17.25" customHeight="1">
      <c r="A49" s="24" t="s">
        <v>6</v>
      </c>
      <c r="B49" s="25" t="s">
        <v>74</v>
      </c>
      <c r="C49" s="26" t="s">
        <v>76</v>
      </c>
      <c r="D49" s="27" t="s">
        <v>7</v>
      </c>
      <c r="E49" s="72" t="s">
        <v>8</v>
      </c>
      <c r="F49" s="29" t="s">
        <v>63</v>
      </c>
    </row>
    <row r="50" spans="1:6" ht="15.75" customHeight="1">
      <c r="A50" s="24" t="s">
        <v>9</v>
      </c>
      <c r="B50" s="25"/>
      <c r="C50" s="29"/>
      <c r="D50" s="27"/>
      <c r="E50" s="73" t="s">
        <v>11</v>
      </c>
      <c r="F50" s="29" t="s">
        <v>64</v>
      </c>
    </row>
    <row r="51" spans="1:6" ht="12.75" customHeight="1">
      <c r="A51" s="31"/>
      <c r="B51" s="32"/>
      <c r="C51" s="33"/>
      <c r="D51" s="34"/>
      <c r="E51" s="74"/>
      <c r="F51" s="75"/>
    </row>
    <row r="52" spans="1:6" ht="15.75">
      <c r="A52" s="53" t="s">
        <v>34</v>
      </c>
      <c r="B52" s="36"/>
      <c r="C52" s="42"/>
      <c r="D52" s="42"/>
      <c r="E52" s="36"/>
      <c r="F52" s="52"/>
    </row>
    <row r="53" spans="1:6" ht="15.75">
      <c r="A53" s="54" t="s">
        <v>35</v>
      </c>
      <c r="B53" s="81">
        <v>12394.8</v>
      </c>
      <c r="C53" s="55">
        <v>296.2</v>
      </c>
      <c r="D53" s="40">
        <f aca="true" t="shared" si="2" ref="D53:D64">(C53/B53)*100</f>
        <v>2.3897118146319425</v>
      </c>
      <c r="E53" s="41">
        <f aca="true" t="shared" si="3" ref="E53:E64">+C53-B53</f>
        <v>-12098.599999999999</v>
      </c>
      <c r="F53" s="41">
        <f>C53/C64*100</f>
        <v>7.499113879183756</v>
      </c>
    </row>
    <row r="54" spans="1:6" ht="15.75">
      <c r="A54" s="54" t="s">
        <v>77</v>
      </c>
      <c r="B54" s="81">
        <v>504.6</v>
      </c>
      <c r="C54" s="55"/>
      <c r="D54" s="40"/>
      <c r="E54" s="41"/>
      <c r="F54" s="41"/>
    </row>
    <row r="55" spans="1:6" ht="30" customHeight="1">
      <c r="A55" s="54" t="s">
        <v>79</v>
      </c>
      <c r="B55" s="57">
        <v>272.4</v>
      </c>
      <c r="C55" s="78">
        <v>15.8</v>
      </c>
      <c r="D55" s="40">
        <f t="shared" si="2"/>
        <v>5.800293685756241</v>
      </c>
      <c r="E55" s="41">
        <f t="shared" si="3"/>
        <v>-256.59999999999997</v>
      </c>
      <c r="F55" s="41">
        <f>C55/C64*100</f>
        <v>0.40002025419008563</v>
      </c>
    </row>
    <row r="56" spans="1:6" ht="15.75">
      <c r="A56" s="54" t="s">
        <v>36</v>
      </c>
      <c r="B56" s="58">
        <v>16121.6</v>
      </c>
      <c r="C56" s="59">
        <v>0</v>
      </c>
      <c r="D56" s="40">
        <f t="shared" si="2"/>
        <v>0</v>
      </c>
      <c r="E56" s="41">
        <f t="shared" si="3"/>
        <v>-16121.6</v>
      </c>
      <c r="F56" s="41">
        <f>C56/C64*100</f>
        <v>0</v>
      </c>
    </row>
    <row r="57" spans="1:6" ht="15.75">
      <c r="A57" s="54" t="s">
        <v>37</v>
      </c>
      <c r="B57" s="58">
        <v>3444.5</v>
      </c>
      <c r="C57" s="59">
        <v>9.3</v>
      </c>
      <c r="D57" s="40">
        <f t="shared" si="2"/>
        <v>0.2699956452315285</v>
      </c>
      <c r="E57" s="41">
        <f t="shared" si="3"/>
        <v>-3435.2</v>
      </c>
      <c r="F57" s="41">
        <f>C57/C64*100</f>
        <v>0.23545495974479722</v>
      </c>
    </row>
    <row r="58" spans="1:6" ht="15.75">
      <c r="A58" s="54" t="s">
        <v>38</v>
      </c>
      <c r="B58" s="58">
        <v>45302.3</v>
      </c>
      <c r="C58" s="59">
        <v>1572.7</v>
      </c>
      <c r="D58" s="40">
        <f t="shared" si="2"/>
        <v>3.47156766874971</v>
      </c>
      <c r="E58" s="41">
        <f t="shared" si="3"/>
        <v>-43729.600000000006</v>
      </c>
      <c r="F58" s="41">
        <f>C58/C64*100</f>
        <v>39.8172059344777</v>
      </c>
    </row>
    <row r="59" spans="1:6" ht="15.75" customHeight="1">
      <c r="A59" s="54" t="s">
        <v>39</v>
      </c>
      <c r="B59" s="58">
        <v>1012.3</v>
      </c>
      <c r="C59" s="58">
        <v>24</v>
      </c>
      <c r="D59" s="40">
        <f t="shared" si="2"/>
        <v>2.3708386841845304</v>
      </c>
      <c r="E59" s="41">
        <f t="shared" si="3"/>
        <v>-988.3</v>
      </c>
      <c r="F59" s="41">
        <f>C59/C64*100</f>
        <v>0.6076257025672186</v>
      </c>
    </row>
    <row r="60" spans="1:6" ht="15.75">
      <c r="A60" s="54" t="s">
        <v>40</v>
      </c>
      <c r="B60" s="58">
        <v>20834.6</v>
      </c>
      <c r="C60" s="59">
        <v>1170.1</v>
      </c>
      <c r="D60" s="40">
        <f t="shared" si="2"/>
        <v>5.616138538776842</v>
      </c>
      <c r="E60" s="41">
        <f t="shared" si="3"/>
        <v>-19664.5</v>
      </c>
      <c r="F60" s="41">
        <f>C60/C64*100</f>
        <v>29.624284773912603</v>
      </c>
    </row>
    <row r="61" spans="1:6" ht="15.75">
      <c r="A61" s="54" t="s">
        <v>41</v>
      </c>
      <c r="B61" s="58">
        <v>2245.8</v>
      </c>
      <c r="C61" s="59"/>
      <c r="D61" s="40">
        <f t="shared" si="2"/>
        <v>0</v>
      </c>
      <c r="E61" s="41">
        <f t="shared" si="3"/>
        <v>-2245.8</v>
      </c>
      <c r="F61" s="41">
        <f>C61/C64*100</f>
        <v>0</v>
      </c>
    </row>
    <row r="62" spans="1:6" ht="15.75">
      <c r="A62" s="54" t="s">
        <v>78</v>
      </c>
      <c r="B62" s="58">
        <v>532.9</v>
      </c>
      <c r="C62" s="59">
        <v>23.7</v>
      </c>
      <c r="D62" s="40">
        <f t="shared" si="2"/>
        <v>4.447363482829799</v>
      </c>
      <c r="E62" s="41">
        <f t="shared" si="3"/>
        <v>-509.2</v>
      </c>
      <c r="F62" s="41"/>
    </row>
    <row r="63" spans="1:6" ht="15.75">
      <c r="A63" s="54" t="s">
        <v>42</v>
      </c>
      <c r="B63" s="58">
        <v>9562.7</v>
      </c>
      <c r="C63" s="59">
        <v>838</v>
      </c>
      <c r="D63" s="40">
        <f t="shared" si="2"/>
        <v>8.76321540987378</v>
      </c>
      <c r="E63" s="41">
        <f t="shared" si="3"/>
        <v>-8724.7</v>
      </c>
      <c r="F63" s="41">
        <f>C63/C64*100</f>
        <v>21.216264114638715</v>
      </c>
    </row>
    <row r="64" spans="1:6" ht="15.75">
      <c r="A64" s="60" t="s">
        <v>43</v>
      </c>
      <c r="B64" s="61">
        <f>SUM(B53:B63)</f>
        <v>112228.5</v>
      </c>
      <c r="C64" s="80">
        <f>SUM(C53:C63)</f>
        <v>3949.7999999999997</v>
      </c>
      <c r="D64" s="40">
        <f t="shared" si="2"/>
        <v>3.5194268835456235</v>
      </c>
      <c r="E64" s="41">
        <f t="shared" si="3"/>
        <v>-108278.7</v>
      </c>
      <c r="F64" s="56"/>
    </row>
    <row r="65" spans="1:6" ht="15.75">
      <c r="A65" s="82"/>
      <c r="B65" s="82"/>
      <c r="C65" s="62"/>
      <c r="D65" s="40"/>
      <c r="E65" s="41"/>
      <c r="F65" s="52"/>
    </row>
    <row r="66" spans="1:6" ht="15.75">
      <c r="A66" s="63" t="s">
        <v>44</v>
      </c>
      <c r="B66" s="64">
        <f>+B45-B64</f>
        <v>-420</v>
      </c>
      <c r="C66" s="64">
        <f>+C45-C64</f>
        <v>1218.3000000000006</v>
      </c>
      <c r="D66" s="39"/>
      <c r="E66" s="41"/>
      <c r="F66" s="52"/>
    </row>
    <row r="67" spans="1:6" ht="15.75">
      <c r="A67" s="65"/>
      <c r="B67" s="66"/>
      <c r="C67" s="66"/>
      <c r="D67" s="66"/>
      <c r="E67" s="66"/>
      <c r="F67" s="52"/>
    </row>
    <row r="68" spans="1:6" ht="15.75">
      <c r="A68" s="67"/>
      <c r="B68" s="67"/>
      <c r="C68" s="68"/>
      <c r="D68" s="69"/>
      <c r="E68" s="70"/>
      <c r="F68" s="52"/>
    </row>
    <row r="69" spans="1:6" ht="15.75">
      <c r="A69" s="51" t="s">
        <v>45</v>
      </c>
      <c r="B69" s="51"/>
      <c r="C69" s="51"/>
      <c r="D69" s="69"/>
      <c r="E69" s="70"/>
      <c r="F69" s="52"/>
    </row>
    <row r="70" spans="1:6" ht="15.75">
      <c r="A70" s="51" t="s">
        <v>46</v>
      </c>
      <c r="B70" s="51"/>
      <c r="C70" s="51"/>
      <c r="D70" s="69"/>
      <c r="E70" s="70"/>
      <c r="F70" s="52"/>
    </row>
    <row r="71" spans="1:5" ht="15.75">
      <c r="A71" s="8"/>
      <c r="B71" s="8"/>
      <c r="C71" s="9"/>
      <c r="D71" s="10"/>
      <c r="E71" s="11"/>
    </row>
  </sheetData>
  <mergeCells count="1">
    <mergeCell ref="A65:B65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2011-02-10T10:11:06Z</cp:lastPrinted>
  <dcterms:created xsi:type="dcterms:W3CDTF">2001-12-07T07:47:07Z</dcterms:created>
  <dcterms:modified xsi:type="dcterms:W3CDTF">2011-02-10T10:11:33Z</dcterms:modified>
  <cp:category/>
  <cp:version/>
  <cp:contentType/>
  <cp:contentStatus/>
  <cp:revision>1</cp:revision>
</cp:coreProperties>
</file>