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Исполн." sheetId="1" r:id="rId1"/>
  </sheets>
  <definedNames>
    <definedName name="Excel_BuiltIn_Print_Area_1">'Исполн.'!$B$1:$AI$70</definedName>
    <definedName name="_xlnm.Print_Area" localSheetId="0">'Исполн.'!$A$1:$G$71</definedName>
    <definedName name="Область_печати_ИМ_1">'Исполн.'!#REF!</definedName>
  </definedNames>
  <calcPr fullCalcOnLoad="1"/>
</workbook>
</file>

<file path=xl/sharedStrings.xml><?xml version="1.0" encoding="utf-8"?>
<sst xmlns="http://schemas.openxmlformats.org/spreadsheetml/2006/main" count="86" uniqueCount="75">
  <si>
    <t>АНАЛИЗ</t>
  </si>
  <si>
    <t xml:space="preserve">                                   </t>
  </si>
  <si>
    <t>Утверждено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</si>
  <si>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</si>
  <si>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</si>
  <si>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</si>
  <si>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</si>
  <si>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</si>
  <si>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от годового</t>
  </si>
  <si>
    <t>показателя</t>
  </si>
  <si>
    <t>плана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</si>
  <si>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</si>
  <si>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</si>
  <si>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</si>
  <si>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</si>
  <si>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</si>
  <si>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</si>
  <si>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</si>
  <si>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</si>
  <si>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</si>
  <si>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</si>
  <si>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</si>
  <si>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</si>
  <si>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 xml:space="preserve">     аренда имущества</t>
  </si>
  <si>
    <t>Плата за негативное воздейств на окруж среду</t>
  </si>
  <si>
    <t>НЕМАТЕРИАЛЬНЫХ АКТИВОВ</t>
  </si>
  <si>
    <t>ШТРАФНЫЕ САНКЦИИ</t>
  </si>
  <si>
    <t>ПРОЧИЕ НЕНАЛОГОВЫЕ ДОХОДЫ</t>
  </si>
  <si>
    <t>ОТ БЮДЖЕТОВ ДРУГИХ УРОВНЕЙ</t>
  </si>
  <si>
    <t xml:space="preserve">Субвенции </t>
  </si>
  <si>
    <t>Субсидии</t>
  </si>
  <si>
    <t>ВСЕГО ДОХОДОВ</t>
  </si>
  <si>
    <t>РАСХОДЫ</t>
  </si>
  <si>
    <t xml:space="preserve"> 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</si>
  <si>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</si>
  <si>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</si>
  <si>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</si>
  <si>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</si>
  <si>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</si>
  <si>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</si>
  <si>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</si>
  <si>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</si>
  <si>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Начальник финансового отдела</t>
  </si>
  <si>
    <t>администрации Шумерлинского района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</si>
  <si>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</si>
  <si>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</si>
  <si>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</si>
  <si>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</si>
  <si>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тыс.руб.</t>
  </si>
  <si>
    <t>Дотации бюджетам муниципальных образований</t>
  </si>
  <si>
    <t>Земельный налог (по обяз-вам возникшим до1.01.06г)</t>
  </si>
  <si>
    <t>ВОЗВРАТ ОСТАТКОВ СУБСИДИЙ и СУБВ. ПРОШЛЫХ ЛЕТ</t>
  </si>
  <si>
    <t>Иные межбюджетные трансферты</t>
  </si>
  <si>
    <t>БЕЗВОЗМЕЗДНЫЕ ПОСТУПЛЕНИЯ</t>
  </si>
  <si>
    <t>ПЛАТЕЖИ ЗА ПОЛЬЗОВАНИЕ ПРИРОДНЫМИ РЕСУРСАМИ</t>
  </si>
  <si>
    <t>Удельный вес</t>
  </si>
  <si>
    <t>в структуре</t>
  </si>
  <si>
    <t>собственных</t>
  </si>
  <si>
    <t>доходов</t>
  </si>
  <si>
    <t xml:space="preserve">в структуре </t>
  </si>
  <si>
    <t>расходов</t>
  </si>
  <si>
    <t>ДОХОДЫ ОТ ОКАЗАНИЯ ПЛАТНЫХ УСЛУГ И КОМПЕНСАЦИИ ЗАТРАТ ГОСУДАРСТВА</t>
  </si>
  <si>
    <t xml:space="preserve">ДОХОДЫ ОТ ПРОДАЖИ МАТЕРИАЛЬНЫХ И </t>
  </si>
  <si>
    <t>Прочие налоги и сборы</t>
  </si>
  <si>
    <t>в том числе собственные ( без учета предпр.деятельн.)</t>
  </si>
  <si>
    <t>на 2011г.</t>
  </si>
  <si>
    <t xml:space="preserve">  Национальная оборона</t>
  </si>
  <si>
    <t xml:space="preserve">  Физическая культура и спорт</t>
  </si>
  <si>
    <t xml:space="preserve">  Здравоохранение</t>
  </si>
  <si>
    <t xml:space="preserve">  Национальная безопасность и         правоохранительная деятельность</t>
  </si>
  <si>
    <t>в т.ч. аренда земли</t>
  </si>
  <si>
    <t xml:space="preserve">     доходы от перечисления части прибыли МУП</t>
  </si>
  <si>
    <t xml:space="preserve">                 ИСПОЛНЕНИЯ БЮДЖЕТА ШУМЕРЛИНСКОГО РАЙОНА   ПО СОСТОЯНИЮ НА 01.10.2011 г.</t>
  </si>
  <si>
    <t>на 01.10.2011г.</t>
  </si>
  <si>
    <t>на 01.10.2011г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</si>
</sst>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  <numFmt numFmtId="173" formatCode="0.0000000"/>
    <numFmt numFmtId="174" formatCode="_-* #,##0.0_р_._-;\-* #,##0.0_р_._-;_-* &quot;-&quot;?_р_._-;_-@_-"/>
  </numFmts>
  <fonts count="12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1"/>
      <name val="Arial"/>
      <family val="2"/>
    </font>
    <font>
      <sz val="8"/>
      <name val="Courie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2" xfId="0" applyFont="1" applyBorder="1" applyAlignment="1">
      <alignment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5" xfId="0" applyFont="1" applyBorder="1" applyAlignment="1" applyProtection="1">
      <alignment horizontal="left"/>
      <protection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9" fillId="0" borderId="8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6" xfId="0" applyFont="1" applyFill="1" applyBorder="1" applyAlignment="1" applyProtection="1">
      <alignment horizontal="left"/>
      <protection/>
    </xf>
    <xf numFmtId="0" fontId="9" fillId="0" borderId="8" xfId="0" applyFont="1" applyBorder="1" applyAlignment="1">
      <alignment/>
    </xf>
    <xf numFmtId="0" fontId="9" fillId="0" borderId="6" xfId="0" applyFont="1" applyBorder="1" applyAlignment="1">
      <alignment horizontal="left"/>
    </xf>
    <xf numFmtId="0" fontId="9" fillId="0" borderId="10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right"/>
      <protection/>
    </xf>
    <xf numFmtId="165" fontId="9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/>
    </xf>
    <xf numFmtId="164" fontId="10" fillId="2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2" borderId="0" xfId="0" applyFont="1" applyFill="1" applyAlignment="1">
      <alignment horizontal="right"/>
    </xf>
    <xf numFmtId="0" fontId="9" fillId="0" borderId="0" xfId="0" applyFont="1" applyAlignment="1">
      <alignment/>
    </xf>
    <xf numFmtId="165" fontId="10" fillId="2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9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67" fontId="9" fillId="2" borderId="0" xfId="24" applyNumberFormat="1" applyFont="1" applyFill="1" applyBorder="1" applyAlignment="1" applyProtection="1">
      <alignment horizontal="right" vertical="top" shrinkToFit="1"/>
      <protection/>
    </xf>
    <xf numFmtId="165" fontId="11" fillId="0" borderId="0" xfId="0" applyNumberFormat="1" applyFont="1" applyAlignment="1">
      <alignment/>
    </xf>
    <xf numFmtId="167" fontId="9" fillId="2" borderId="0" xfId="0" applyNumberFormat="1" applyFont="1" applyFill="1" applyBorder="1" applyAlignment="1">
      <alignment horizontal="right" shrinkToFit="1"/>
    </xf>
    <xf numFmtId="167" fontId="9" fillId="2" borderId="0" xfId="0" applyNumberFormat="1" applyFont="1" applyFill="1" applyBorder="1" applyAlignment="1">
      <alignment horizontal="right" vertical="top" shrinkToFit="1"/>
    </xf>
    <xf numFmtId="167" fontId="9" fillId="0" borderId="0" xfId="0" applyNumberFormat="1" applyFont="1" applyFill="1" applyBorder="1" applyAlignment="1">
      <alignment horizontal="right" vertical="top" shrinkToFit="1"/>
    </xf>
    <xf numFmtId="0" fontId="5" fillId="2" borderId="0" xfId="0" applyFont="1" applyFill="1" applyAlignment="1">
      <alignment/>
    </xf>
    <xf numFmtId="167" fontId="5" fillId="2" borderId="0" xfId="0" applyNumberFormat="1" applyFont="1" applyFill="1" applyBorder="1" applyAlignment="1">
      <alignment horizontal="right" vertical="top" shrinkToFit="1"/>
    </xf>
    <xf numFmtId="167" fontId="9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9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9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167" fontId="9" fillId="2" borderId="0" xfId="0" applyNumberFormat="1" applyFont="1" applyFill="1" applyBorder="1" applyAlignment="1">
      <alignment/>
    </xf>
    <xf numFmtId="167" fontId="9" fillId="2" borderId="0" xfId="0" applyNumberFormat="1" applyFont="1" applyFill="1" applyAlignment="1" applyProtection="1">
      <alignment horizontal="right"/>
      <protection/>
    </xf>
    <xf numFmtId="167" fontId="9" fillId="0" borderId="0" xfId="0" applyNumberFormat="1" applyFont="1" applyAlignment="1">
      <alignment/>
    </xf>
    <xf numFmtId="0" fontId="9" fillId="0" borderId="3" xfId="0" applyFont="1" applyBorder="1" applyAlignment="1">
      <alignment horizontal="left"/>
    </xf>
    <xf numFmtId="0" fontId="9" fillId="0" borderId="7" xfId="0" applyFont="1" applyFill="1" applyBorder="1" applyAlignment="1" applyProtection="1">
      <alignment horizontal="left"/>
      <protection/>
    </xf>
    <xf numFmtId="0" fontId="9" fillId="0" borderId="7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 applyProtection="1">
      <alignment horizontal="left" wrapText="1"/>
      <protection/>
    </xf>
    <xf numFmtId="167" fontId="9" fillId="0" borderId="0" xfId="0" applyNumberFormat="1" applyFont="1" applyFill="1" applyBorder="1" applyAlignment="1">
      <alignment horizontal="right" shrinkToFit="1"/>
    </xf>
    <xf numFmtId="164" fontId="5" fillId="0" borderId="0" xfId="0" applyNumberFormat="1" applyFont="1" applyFill="1" applyAlignment="1" applyProtection="1">
      <alignment horizontal="right"/>
      <protection/>
    </xf>
    <xf numFmtId="167" fontId="5" fillId="0" borderId="0" xfId="0" applyNumberFormat="1" applyFont="1" applyFill="1" applyBorder="1" applyAlignment="1">
      <alignment horizontal="right" vertical="top" shrinkToFit="1"/>
    </xf>
    <xf numFmtId="167" fontId="9" fillId="0" borderId="0" xfId="24" applyNumberFormat="1" applyFont="1" applyFill="1" applyBorder="1" applyAlignment="1" applyProtection="1">
      <alignment horizontal="right" vertical="top" shrinkToFit="1"/>
      <protection/>
    </xf>
    <xf numFmtId="0" fontId="9" fillId="0" borderId="0" xfId="0" applyFont="1" applyAlignment="1" applyProtection="1">
      <alignment horizontal="left"/>
      <protection/>
    </xf>
    <xf numFmtId="167" fontId="9" fillId="0" borderId="0" xfId="24" applyNumberFormat="1" applyFont="1" applyFill="1" applyBorder="1" applyAlignment="1" applyProtection="1">
      <alignment vertical="top" shrinkToFit="1"/>
      <protection/>
    </xf>
    <xf numFmtId="0" fontId="5" fillId="2" borderId="0" xfId="0" applyFont="1" applyFill="1" applyBorder="1" applyAlignment="1">
      <alignment horizontal="left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1"/>
  <sheetViews>
    <sheetView tabSelected="1" view="pageBreakPreview" zoomScale="90" zoomScaleSheetLayoutView="90" workbookViewId="0" topLeftCell="A44">
      <selection activeCell="F66" sqref="F66"/>
    </sheetView>
  </sheetViews>
  <sheetFormatPr defaultColWidth="8.796875" defaultRowHeight="15"/>
  <cols>
    <col min="1" max="1" width="3.796875" style="0" customWidth="1"/>
    <col min="2" max="2" width="43.296875" style="1" customWidth="1"/>
    <col min="3" max="3" width="10.69921875" style="1" customWidth="1"/>
    <col min="4" max="4" width="11.59765625" style="1" customWidth="1"/>
    <col min="5" max="5" width="10.69921875" style="1" customWidth="1"/>
    <col min="6" max="6" width="10.19921875" style="1" customWidth="1"/>
    <col min="7" max="7" width="11.59765625" style="1" customWidth="1"/>
    <col min="8" max="8" width="9.796875" style="1" customWidth="1"/>
    <col min="9" max="9" width="38.796875" style="1" customWidth="1"/>
    <col min="10" max="17" width="9.796875" style="1" customWidth="1"/>
    <col min="18" max="18" width="37.796875" style="1" customWidth="1"/>
    <col min="19" max="19" width="10.796875" style="1" customWidth="1"/>
    <col min="20" max="20" width="11.796875" style="2" customWidth="1"/>
    <col min="21" max="21" width="12.796875" style="2" customWidth="1"/>
    <col min="22" max="42" width="9.796875" style="2" customWidth="1"/>
    <col min="43" max="16384" width="9.796875" style="0" customWidth="1"/>
  </cols>
  <sheetData>
    <row r="1" spans="2:14" ht="15.75">
      <c r="B1" s="15"/>
      <c r="C1" s="16" t="s">
        <v>0</v>
      </c>
      <c r="D1" s="16"/>
      <c r="E1" s="16"/>
      <c r="F1" s="4"/>
      <c r="G1" s="5"/>
      <c r="H1" s="5"/>
      <c r="I1" s="5"/>
      <c r="J1" s="5"/>
      <c r="K1" s="5"/>
      <c r="L1" s="5"/>
      <c r="M1" s="5"/>
      <c r="N1" s="5"/>
    </row>
    <row r="2" spans="2:14" ht="15.75">
      <c r="B2" s="17" t="s">
        <v>72</v>
      </c>
      <c r="D2" s="16"/>
      <c r="E2" s="16"/>
      <c r="F2" s="3"/>
      <c r="G2" s="5"/>
      <c r="H2" s="5"/>
      <c r="I2" s="5"/>
      <c r="J2" s="5"/>
      <c r="K2" s="5"/>
      <c r="L2" s="5"/>
      <c r="M2" s="5"/>
      <c r="N2" s="5"/>
    </row>
    <row r="3" spans="2:14" ht="15.75">
      <c r="B3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</row>
    <row r="4" spans="2:14" ht="15.75">
      <c r="B4" s="4" t="s">
        <v>1</v>
      </c>
      <c r="C4" s="4"/>
      <c r="D4" s="4"/>
      <c r="E4" s="4"/>
      <c r="F4" s="6" t="s">
        <v>48</v>
      </c>
      <c r="G4" s="5"/>
      <c r="H4" s="5"/>
      <c r="I4" s="5"/>
      <c r="J4" s="5"/>
      <c r="K4" s="5"/>
      <c r="L4" s="5"/>
      <c r="M4" s="5"/>
      <c r="N4" s="5"/>
    </row>
    <row r="5" spans="2:14" ht="15.75">
      <c r="B5" s="18"/>
      <c r="C5" s="19" t="s">
        <v>2</v>
      </c>
      <c r="D5" s="20" t="s">
        <v>3</v>
      </c>
      <c r="E5" s="21" t="s">
        <v>4</v>
      </c>
      <c r="F5" s="22" t="s">
        <v>5</v>
      </c>
      <c r="G5" s="22" t="s">
        <v>55</v>
      </c>
      <c r="H5" s="5"/>
      <c r="I5" s="5"/>
      <c r="J5" s="5"/>
      <c r="K5" s="5"/>
      <c r="L5" s="5"/>
      <c r="M5" s="5"/>
      <c r="N5" s="5"/>
    </row>
    <row r="6" spans="2:14" ht="15.75">
      <c r="B6" s="23" t="s">
        <v>6</v>
      </c>
      <c r="C6" s="24" t="s">
        <v>65</v>
      </c>
      <c r="D6" s="25" t="s">
        <v>73</v>
      </c>
      <c r="E6" s="26" t="s">
        <v>7</v>
      </c>
      <c r="F6" s="27" t="s">
        <v>8</v>
      </c>
      <c r="G6" s="27" t="s">
        <v>56</v>
      </c>
      <c r="H6" s="5"/>
      <c r="I6" s="5"/>
      <c r="J6" s="5"/>
      <c r="K6" s="5"/>
      <c r="L6" s="5"/>
      <c r="M6" s="5"/>
      <c r="N6" s="5"/>
    </row>
    <row r="7" spans="2:14" ht="15.75">
      <c r="B7" s="23" t="s">
        <v>9</v>
      </c>
      <c r="C7" s="24"/>
      <c r="D7" s="28"/>
      <c r="E7" s="26"/>
      <c r="F7" s="29" t="s">
        <v>10</v>
      </c>
      <c r="G7" s="29" t="s">
        <v>57</v>
      </c>
      <c r="H7" s="5"/>
      <c r="I7" s="5"/>
      <c r="J7" s="5"/>
      <c r="K7" s="5"/>
      <c r="L7" s="5"/>
      <c r="M7" s="5"/>
      <c r="N7" s="5"/>
    </row>
    <row r="8" spans="2:14" ht="15.75">
      <c r="B8" s="30"/>
      <c r="C8" s="31"/>
      <c r="D8" s="32"/>
      <c r="E8" s="33"/>
      <c r="F8" s="34"/>
      <c r="G8" s="34" t="s">
        <v>58</v>
      </c>
      <c r="H8" s="5"/>
      <c r="I8" s="5"/>
      <c r="J8" s="5"/>
      <c r="K8" s="5"/>
      <c r="L8" s="5"/>
      <c r="M8" s="5"/>
      <c r="N8" s="5"/>
    </row>
    <row r="9" spans="2:14" ht="15.75">
      <c r="B9" s="35"/>
      <c r="C9" s="36"/>
      <c r="D9" s="36"/>
      <c r="E9" s="36"/>
      <c r="F9" s="36"/>
      <c r="G9" s="37"/>
      <c r="H9" s="5"/>
      <c r="I9" s="5"/>
      <c r="J9" s="5"/>
      <c r="K9" s="5"/>
      <c r="L9" s="5"/>
      <c r="M9" s="5"/>
      <c r="N9" s="5"/>
    </row>
    <row r="10" spans="2:14" ht="15.75">
      <c r="B10" s="12" t="s">
        <v>11</v>
      </c>
      <c r="C10" s="38">
        <f>(C11+C13+C19+C17)</f>
        <v>11941.4</v>
      </c>
      <c r="D10" s="38">
        <f>(D11+D13+D19+D17)</f>
        <v>8457.499999999998</v>
      </c>
      <c r="E10" s="39">
        <f>(D10/C10)*100</f>
        <v>70.82502889108478</v>
      </c>
      <c r="F10" s="40">
        <f>+D10-C10</f>
        <v>-3483.9000000000015</v>
      </c>
      <c r="G10" s="40">
        <f>D10/D46*100</f>
        <v>57.65127708740908</v>
      </c>
      <c r="H10" s="5"/>
      <c r="I10" s="5"/>
      <c r="J10" s="5"/>
      <c r="K10" s="5"/>
      <c r="L10" s="5"/>
      <c r="M10" s="5"/>
      <c r="N10" s="5"/>
    </row>
    <row r="11" spans="2:14" ht="15.75">
      <c r="B11" s="41" t="s">
        <v>12</v>
      </c>
      <c r="C11" s="39">
        <f>(+C12)</f>
        <v>9396.4</v>
      </c>
      <c r="D11" s="42">
        <f>(+D12)</f>
        <v>6166.4</v>
      </c>
      <c r="E11" s="39">
        <f aca="true" t="shared" si="0" ref="E11:E46">(D11/C11)*100</f>
        <v>65.62513302967093</v>
      </c>
      <c r="F11" s="40">
        <f aca="true" t="shared" si="1" ref="F11:F46">+D11-C11</f>
        <v>-3230</v>
      </c>
      <c r="G11" s="40">
        <f>D11/D46*100</f>
        <v>42.03379663396978</v>
      </c>
      <c r="H11" s="5"/>
      <c r="I11" s="5"/>
      <c r="J11" s="5"/>
      <c r="K11" s="5"/>
      <c r="L11" s="5"/>
      <c r="M11" s="5"/>
      <c r="N11" s="5"/>
    </row>
    <row r="12" spans="2:14" ht="15.75" customHeight="1">
      <c r="B12" s="41" t="s">
        <v>13</v>
      </c>
      <c r="C12" s="39">
        <v>9396.4</v>
      </c>
      <c r="D12" s="47">
        <v>6166.4</v>
      </c>
      <c r="E12" s="39">
        <f t="shared" si="0"/>
        <v>65.62513302967093</v>
      </c>
      <c r="F12" s="40">
        <f t="shared" si="1"/>
        <v>-3230</v>
      </c>
      <c r="G12" s="40">
        <f>D12/D46*100</f>
        <v>42.03379663396978</v>
      </c>
      <c r="H12" s="5"/>
      <c r="I12" s="5"/>
      <c r="J12" s="5"/>
      <c r="K12" s="5"/>
      <c r="L12" s="5"/>
      <c r="M12" s="5"/>
      <c r="N12" s="5"/>
    </row>
    <row r="13" spans="2:14" ht="15.75">
      <c r="B13" s="41" t="s">
        <v>14</v>
      </c>
      <c r="C13" s="39">
        <f>+C15+C16</f>
        <v>1495</v>
      </c>
      <c r="D13" s="39">
        <f>+D15+D16</f>
        <v>1231.4</v>
      </c>
      <c r="E13" s="39">
        <f t="shared" si="0"/>
        <v>82.36789297658864</v>
      </c>
      <c r="F13" s="40">
        <f t="shared" si="1"/>
        <v>-263.5999999999999</v>
      </c>
      <c r="G13" s="40">
        <f>D13/D46*100</f>
        <v>8.393944144893355</v>
      </c>
      <c r="H13" s="5"/>
      <c r="I13" s="5"/>
      <c r="J13" s="5"/>
      <c r="K13" s="5"/>
      <c r="L13" s="5"/>
      <c r="M13" s="5"/>
      <c r="N13" s="5"/>
    </row>
    <row r="14" spans="2:14" ht="15.75">
      <c r="B14" s="41" t="s">
        <v>15</v>
      </c>
      <c r="C14" s="43"/>
      <c r="D14" s="44"/>
      <c r="E14" s="39"/>
      <c r="F14" s="40"/>
      <c r="G14" s="45"/>
      <c r="H14" s="5"/>
      <c r="I14" s="5"/>
      <c r="J14" s="5"/>
      <c r="K14" s="5"/>
      <c r="L14" s="5"/>
      <c r="M14" s="5"/>
      <c r="N14" s="5"/>
    </row>
    <row r="15" spans="2:14" ht="15.75">
      <c r="B15" s="41" t="s">
        <v>16</v>
      </c>
      <c r="C15" s="39">
        <v>1450</v>
      </c>
      <c r="D15" s="46">
        <v>1196.7</v>
      </c>
      <c r="E15" s="39">
        <f t="shared" si="0"/>
        <v>82.53103448275863</v>
      </c>
      <c r="F15" s="40">
        <f t="shared" si="1"/>
        <v>-253.29999999999995</v>
      </c>
      <c r="G15" s="40">
        <f>D15/D46*100</f>
        <v>8.157408606621633</v>
      </c>
      <c r="H15" s="5"/>
      <c r="I15" s="5"/>
      <c r="J15" s="5"/>
      <c r="K15" s="5"/>
      <c r="L15" s="5"/>
      <c r="M15" s="5"/>
      <c r="N15" s="5"/>
    </row>
    <row r="16" spans="2:14" ht="15.75">
      <c r="B16" s="41" t="s">
        <v>44</v>
      </c>
      <c r="C16" s="39">
        <v>45</v>
      </c>
      <c r="D16" s="46">
        <v>34.7</v>
      </c>
      <c r="E16" s="39">
        <f t="shared" si="0"/>
        <v>77.11111111111111</v>
      </c>
      <c r="F16" s="40">
        <f t="shared" si="1"/>
        <v>-10.299999999999997</v>
      </c>
      <c r="G16" s="40">
        <f>D16/D46*100</f>
        <v>0.2365355382717228</v>
      </c>
      <c r="H16" s="5"/>
      <c r="I16" s="5"/>
      <c r="J16" s="5"/>
      <c r="K16" s="5"/>
      <c r="L16" s="5"/>
      <c r="M16" s="5"/>
      <c r="N16" s="5"/>
    </row>
    <row r="17" spans="2:14" ht="15.75">
      <c r="B17" s="41" t="s">
        <v>17</v>
      </c>
      <c r="C17" s="39">
        <v>1050</v>
      </c>
      <c r="D17" s="47">
        <v>1057.8</v>
      </c>
      <c r="E17" s="39">
        <f t="shared" si="0"/>
        <v>100.74285714285713</v>
      </c>
      <c r="F17" s="40">
        <f t="shared" si="1"/>
        <v>7.7999999999999545</v>
      </c>
      <c r="G17" s="40">
        <f>D17/D46*100</f>
        <v>7.210584794923007</v>
      </c>
      <c r="H17" s="5"/>
      <c r="I17" s="5"/>
      <c r="J17" s="5"/>
      <c r="K17" s="5"/>
      <c r="L17" s="5"/>
      <c r="M17" s="5"/>
      <c r="N17" s="5"/>
    </row>
    <row r="18" spans="2:14" ht="15.75">
      <c r="B18" s="41" t="s">
        <v>18</v>
      </c>
      <c r="C18" s="39"/>
      <c r="D18" s="47"/>
      <c r="E18" s="39"/>
      <c r="F18" s="40"/>
      <c r="G18" s="45"/>
      <c r="H18" s="5"/>
      <c r="I18" s="5"/>
      <c r="J18" s="5"/>
      <c r="K18" s="5"/>
      <c r="L18" s="5"/>
      <c r="M18" s="5"/>
      <c r="N18" s="5"/>
    </row>
    <row r="19" spans="2:14" ht="15.75">
      <c r="B19" s="7" t="s">
        <v>19</v>
      </c>
      <c r="C19" s="42">
        <f>+C20+C21+C22+C23+C24</f>
        <v>0</v>
      </c>
      <c r="D19" s="47">
        <f>+D20+D21+D22+D23+D24</f>
        <v>1.9</v>
      </c>
      <c r="E19" s="39" t="e">
        <f t="shared" si="0"/>
        <v>#DIV/0!</v>
      </c>
      <c r="F19" s="40">
        <f t="shared" si="1"/>
        <v>1.9</v>
      </c>
      <c r="G19" s="40">
        <f>D19/D46*100</f>
        <v>0.012951513622947355</v>
      </c>
      <c r="H19" s="5"/>
      <c r="I19" s="5"/>
      <c r="J19" s="5"/>
      <c r="K19" s="5"/>
      <c r="L19" s="5"/>
      <c r="M19" s="5"/>
      <c r="N19" s="5"/>
    </row>
    <row r="20" spans="2:14" ht="15.75">
      <c r="B20" s="41" t="s">
        <v>45</v>
      </c>
      <c r="C20" s="42"/>
      <c r="D20" s="42"/>
      <c r="E20" s="39" t="e">
        <f t="shared" si="0"/>
        <v>#DIV/0!</v>
      </c>
      <c r="F20" s="40">
        <f t="shared" si="1"/>
        <v>0</v>
      </c>
      <c r="G20" s="40">
        <f>D20/D46*100</f>
        <v>0</v>
      </c>
      <c r="H20" s="5"/>
      <c r="I20" s="5"/>
      <c r="J20" s="5"/>
      <c r="K20" s="5"/>
      <c r="L20" s="5"/>
      <c r="M20" s="5"/>
      <c r="N20" s="5"/>
    </row>
    <row r="21" spans="2:14" ht="15.75">
      <c r="B21" s="41" t="s">
        <v>46</v>
      </c>
      <c r="C21" s="42"/>
      <c r="D21" s="42"/>
      <c r="E21" s="39"/>
      <c r="F21" s="40"/>
      <c r="G21" s="45"/>
      <c r="H21" s="5"/>
      <c r="I21" s="5"/>
      <c r="J21" s="5"/>
      <c r="K21" s="5"/>
      <c r="L21" s="5"/>
      <c r="M21" s="5"/>
      <c r="N21" s="5"/>
    </row>
    <row r="22" spans="2:14" ht="15.75">
      <c r="B22" s="41" t="s">
        <v>50</v>
      </c>
      <c r="C22" s="39"/>
      <c r="D22" s="42"/>
      <c r="E22" s="39"/>
      <c r="F22" s="40"/>
      <c r="G22" s="45"/>
      <c r="H22" s="5"/>
      <c r="I22" s="5"/>
      <c r="J22" s="5"/>
      <c r="K22" s="5"/>
      <c r="L22" s="5"/>
      <c r="M22" s="5"/>
      <c r="N22" s="5"/>
    </row>
    <row r="23" spans="2:14" ht="15.75">
      <c r="B23" s="41" t="s">
        <v>47</v>
      </c>
      <c r="C23" s="39"/>
      <c r="D23" s="42">
        <v>1.3</v>
      </c>
      <c r="E23" s="39" t="e">
        <f t="shared" si="0"/>
        <v>#DIV/0!</v>
      </c>
      <c r="F23" s="40"/>
      <c r="G23" s="40">
        <f>D23/D46*100</f>
        <v>0.008861561952542929</v>
      </c>
      <c r="H23" s="5"/>
      <c r="I23" s="5"/>
      <c r="J23" s="5"/>
      <c r="K23" s="5"/>
      <c r="L23" s="5"/>
      <c r="M23" s="5"/>
      <c r="N23" s="5"/>
    </row>
    <row r="24" spans="2:14" ht="15.75">
      <c r="B24" s="41" t="s">
        <v>63</v>
      </c>
      <c r="C24" s="39"/>
      <c r="D24" s="42">
        <v>0.6</v>
      </c>
      <c r="E24" s="39" t="e">
        <f t="shared" si="0"/>
        <v>#DIV/0!</v>
      </c>
      <c r="F24" s="40"/>
      <c r="G24" s="40">
        <f>D24/D46*100</f>
        <v>0.004089951670404429</v>
      </c>
      <c r="H24" s="5"/>
      <c r="I24" s="5"/>
      <c r="J24" s="5"/>
      <c r="K24" s="5"/>
      <c r="L24" s="5"/>
      <c r="M24" s="5"/>
      <c r="N24" s="5"/>
    </row>
    <row r="25" spans="2:14" ht="15.75">
      <c r="B25" s="12" t="s">
        <v>20</v>
      </c>
      <c r="C25" s="38">
        <f>C27+C31+C33+C35+C36+C37+I29</f>
        <v>8546.9</v>
      </c>
      <c r="D25" s="38">
        <f>(D27+D31+D33+D36+D37+D35)</f>
        <v>6212.6</v>
      </c>
      <c r="E25" s="39">
        <f t="shared" si="0"/>
        <v>72.68834314195792</v>
      </c>
      <c r="F25" s="40">
        <f t="shared" si="1"/>
        <v>-2334.2999999999993</v>
      </c>
      <c r="G25" s="40">
        <f>D25/D46*100</f>
        <v>42.34872291259092</v>
      </c>
      <c r="H25" s="5"/>
      <c r="I25" s="5"/>
      <c r="J25" s="5"/>
      <c r="K25" s="5"/>
      <c r="L25" s="5"/>
      <c r="M25" s="5"/>
      <c r="N25" s="5"/>
    </row>
    <row r="26" spans="2:14" ht="15.75">
      <c r="B26" s="41" t="s">
        <v>21</v>
      </c>
      <c r="C26" s="39"/>
      <c r="D26" s="42"/>
      <c r="E26" s="39"/>
      <c r="F26" s="40"/>
      <c r="G26" s="45"/>
      <c r="H26" s="5"/>
      <c r="I26" s="5"/>
      <c r="J26" s="5"/>
      <c r="K26" s="5"/>
      <c r="L26" s="5"/>
      <c r="M26" s="5"/>
      <c r="N26" s="5"/>
    </row>
    <row r="27" spans="2:14" ht="15.75">
      <c r="B27" s="41" t="s">
        <v>22</v>
      </c>
      <c r="C27" s="48">
        <f>(C28+C29+C30)</f>
        <v>1556.1</v>
      </c>
      <c r="D27" s="48">
        <f>(D28+D29+D30)</f>
        <v>1283.7</v>
      </c>
      <c r="E27" s="39">
        <f t="shared" si="0"/>
        <v>82.49469828417197</v>
      </c>
      <c r="F27" s="40">
        <f t="shared" si="1"/>
        <v>-272.39999999999986</v>
      </c>
      <c r="G27" s="40">
        <f>D27/D46*100</f>
        <v>8.750451598830274</v>
      </c>
      <c r="H27" s="5"/>
      <c r="I27" s="5"/>
      <c r="J27" s="5"/>
      <c r="K27" s="5"/>
      <c r="L27" s="5"/>
      <c r="M27" s="5"/>
      <c r="N27" s="5"/>
    </row>
    <row r="28" spans="2:14" ht="15.75">
      <c r="B28" s="41" t="s">
        <v>70</v>
      </c>
      <c r="C28" s="39">
        <v>1218.3</v>
      </c>
      <c r="D28" s="47">
        <v>1010.6</v>
      </c>
      <c r="E28" s="39">
        <f t="shared" si="0"/>
        <v>82.95165394402036</v>
      </c>
      <c r="F28" s="40">
        <f t="shared" si="1"/>
        <v>-207.69999999999993</v>
      </c>
      <c r="G28" s="40">
        <f>D28/D46*100</f>
        <v>6.888841930184526</v>
      </c>
      <c r="H28" s="5"/>
      <c r="I28" s="5"/>
      <c r="J28" s="5"/>
      <c r="K28" s="5"/>
      <c r="L28" s="5"/>
      <c r="M28" s="5"/>
      <c r="N28" s="5"/>
    </row>
    <row r="29" spans="2:14" ht="15.75">
      <c r="B29" s="41" t="s">
        <v>23</v>
      </c>
      <c r="C29" s="39">
        <v>234.6</v>
      </c>
      <c r="D29" s="47">
        <v>169.9</v>
      </c>
      <c r="E29" s="39">
        <f t="shared" si="0"/>
        <v>72.42114236999147</v>
      </c>
      <c r="F29" s="40">
        <f t="shared" si="1"/>
        <v>-64.69999999999999</v>
      </c>
      <c r="G29" s="40">
        <f>D29/D46*100</f>
        <v>1.1581379813361874</v>
      </c>
      <c r="H29" s="5"/>
      <c r="I29" s="5"/>
      <c r="J29" s="5"/>
      <c r="K29" s="5"/>
      <c r="L29" s="5"/>
      <c r="M29" s="5"/>
      <c r="N29" s="5"/>
    </row>
    <row r="30" spans="2:14" ht="15.75">
      <c r="B30" s="41" t="s">
        <v>71</v>
      </c>
      <c r="C30" s="39">
        <v>103.2</v>
      </c>
      <c r="D30" s="42">
        <v>103.2</v>
      </c>
      <c r="E30" s="39">
        <f t="shared" si="0"/>
        <v>100</v>
      </c>
      <c r="F30" s="40"/>
      <c r="G30" s="40"/>
      <c r="H30" s="5"/>
      <c r="I30" s="5"/>
      <c r="J30" s="5"/>
      <c r="K30" s="5"/>
      <c r="L30" s="5"/>
      <c r="M30" s="5"/>
      <c r="N30" s="5"/>
    </row>
    <row r="31" spans="2:14" ht="15.75">
      <c r="B31" s="7" t="s">
        <v>54</v>
      </c>
      <c r="C31" s="39">
        <f>+C32</f>
        <v>350</v>
      </c>
      <c r="D31" s="39">
        <f>+D32</f>
        <v>228.2</v>
      </c>
      <c r="E31" s="39">
        <f t="shared" si="0"/>
        <v>65.19999999999999</v>
      </c>
      <c r="F31" s="40">
        <f t="shared" si="1"/>
        <v>-121.80000000000001</v>
      </c>
      <c r="G31" s="40">
        <f>D31/D46*100</f>
        <v>1.555544951977151</v>
      </c>
      <c r="H31" s="5"/>
      <c r="I31" s="5"/>
      <c r="J31" s="5"/>
      <c r="K31" s="5"/>
      <c r="L31" s="5"/>
      <c r="M31" s="5"/>
      <c r="N31" s="5"/>
    </row>
    <row r="32" spans="2:14" ht="15.75">
      <c r="B32" s="41" t="s">
        <v>24</v>
      </c>
      <c r="C32" s="39">
        <v>350</v>
      </c>
      <c r="D32" s="47">
        <v>228.2</v>
      </c>
      <c r="E32" s="39">
        <f t="shared" si="0"/>
        <v>65.19999999999999</v>
      </c>
      <c r="F32" s="40">
        <f t="shared" si="1"/>
        <v>-121.80000000000001</v>
      </c>
      <c r="G32" s="40">
        <f>D32/D46*100</f>
        <v>1.555544951977151</v>
      </c>
      <c r="H32" s="5"/>
      <c r="I32" s="5"/>
      <c r="J32" s="5"/>
      <c r="K32" s="5"/>
      <c r="L32" s="5"/>
      <c r="M32" s="5"/>
      <c r="N32" s="5"/>
    </row>
    <row r="33" spans="2:14" ht="35.25" customHeight="1">
      <c r="B33" s="76" t="s">
        <v>61</v>
      </c>
      <c r="C33" s="39">
        <v>99</v>
      </c>
      <c r="D33" s="42">
        <v>99</v>
      </c>
      <c r="E33" s="39">
        <f t="shared" si="0"/>
        <v>100</v>
      </c>
      <c r="F33" s="40">
        <f t="shared" si="1"/>
        <v>0</v>
      </c>
      <c r="G33" s="40">
        <f>D33/D46*100</f>
        <v>0.6748420256167307</v>
      </c>
      <c r="H33" s="5"/>
      <c r="I33" s="5"/>
      <c r="J33" s="5"/>
      <c r="K33" s="5"/>
      <c r="L33" s="5"/>
      <c r="M33" s="5"/>
      <c r="N33" s="5"/>
    </row>
    <row r="34" spans="2:14" ht="18.75" customHeight="1">
      <c r="B34" s="76" t="s">
        <v>62</v>
      </c>
      <c r="C34" s="39"/>
      <c r="D34" s="42"/>
      <c r="E34" s="39"/>
      <c r="F34" s="40"/>
      <c r="G34" s="45"/>
      <c r="H34" s="5"/>
      <c r="I34" s="5"/>
      <c r="J34" s="5"/>
      <c r="K34" s="5"/>
      <c r="L34" s="5"/>
      <c r="M34" s="5"/>
      <c r="N34" s="5"/>
    </row>
    <row r="35" spans="2:14" ht="15.75">
      <c r="B35" s="41" t="s">
        <v>25</v>
      </c>
      <c r="C35" s="39">
        <v>5555.5</v>
      </c>
      <c r="D35" s="47">
        <v>3750.4</v>
      </c>
      <c r="E35" s="39">
        <f t="shared" si="0"/>
        <v>67.50787507875079</v>
      </c>
      <c r="F35" s="40">
        <f t="shared" si="1"/>
        <v>-1805.1</v>
      </c>
      <c r="G35" s="40">
        <f>D35/D46*100</f>
        <v>25.564924574474613</v>
      </c>
      <c r="H35" s="5"/>
      <c r="I35" s="5"/>
      <c r="J35" s="5"/>
      <c r="K35" s="5"/>
      <c r="L35" s="5"/>
      <c r="M35" s="5"/>
      <c r="N35" s="5"/>
    </row>
    <row r="36" spans="2:14" ht="15.75">
      <c r="B36" s="41" t="s">
        <v>26</v>
      </c>
      <c r="C36" s="39">
        <v>830</v>
      </c>
      <c r="D36" s="42">
        <v>695</v>
      </c>
      <c r="E36" s="39">
        <f t="shared" si="0"/>
        <v>83.73493975903614</v>
      </c>
      <c r="F36" s="40">
        <f t="shared" si="1"/>
        <v>-135</v>
      </c>
      <c r="G36" s="40">
        <f>D36/D46*100</f>
        <v>4.737527351551797</v>
      </c>
      <c r="H36" s="5"/>
      <c r="I36" s="5"/>
      <c r="J36" s="5"/>
      <c r="K36" s="5"/>
      <c r="L36" s="5"/>
      <c r="M36" s="5"/>
      <c r="N36" s="5"/>
    </row>
    <row r="37" spans="2:14" ht="15.75">
      <c r="B37" s="41" t="s">
        <v>27</v>
      </c>
      <c r="C37" s="39">
        <v>156.3</v>
      </c>
      <c r="D37" s="42">
        <v>156.3</v>
      </c>
      <c r="E37" s="39">
        <f t="shared" si="0"/>
        <v>100</v>
      </c>
      <c r="F37" s="40">
        <f t="shared" si="1"/>
        <v>0</v>
      </c>
      <c r="G37" s="40">
        <f>D37/D46*100</f>
        <v>1.0654324101403536</v>
      </c>
      <c r="H37" s="5"/>
      <c r="I37" s="5"/>
      <c r="J37" s="5"/>
      <c r="K37" s="5"/>
      <c r="L37" s="5"/>
      <c r="M37" s="5"/>
      <c r="N37" s="5"/>
    </row>
    <row r="38" spans="2:14" ht="15.75">
      <c r="B38" s="13" t="s">
        <v>53</v>
      </c>
      <c r="C38" s="43"/>
      <c r="D38" s="42"/>
      <c r="E38" s="39"/>
      <c r="F38" s="40">
        <f t="shared" si="1"/>
        <v>0</v>
      </c>
      <c r="G38" s="45"/>
      <c r="H38" s="5"/>
      <c r="I38" s="5"/>
      <c r="J38" s="5"/>
      <c r="K38" s="5"/>
      <c r="L38" s="5"/>
      <c r="M38" s="5"/>
      <c r="N38" s="5"/>
    </row>
    <row r="39" spans="2:14" ht="15.75">
      <c r="B39" s="13" t="s">
        <v>28</v>
      </c>
      <c r="C39" s="38">
        <f>+C40+C41+C42+C43</f>
        <v>155416.60000000003</v>
      </c>
      <c r="D39" s="78">
        <f>+D40+D41+D42+D43+D44</f>
        <v>96039.69999999998</v>
      </c>
      <c r="E39" s="39">
        <f t="shared" si="0"/>
        <v>61.79500774048587</v>
      </c>
      <c r="F39" s="40">
        <f t="shared" si="1"/>
        <v>-59376.90000000005</v>
      </c>
      <c r="G39" s="40">
        <f>D39/D45*100</f>
        <v>86.74905021958308</v>
      </c>
      <c r="H39" s="5"/>
      <c r="I39" s="5"/>
      <c r="J39" s="5"/>
      <c r="K39" s="5"/>
      <c r="L39" s="5"/>
      <c r="M39" s="5"/>
      <c r="N39" s="5"/>
    </row>
    <row r="40" spans="2:14" ht="15.75">
      <c r="B40" s="49" t="s">
        <v>49</v>
      </c>
      <c r="C40" s="39">
        <v>28098.4</v>
      </c>
      <c r="D40" s="42">
        <v>20779.2</v>
      </c>
      <c r="E40" s="39">
        <f t="shared" si="0"/>
        <v>73.95154172479572</v>
      </c>
      <c r="F40" s="40">
        <f t="shared" si="1"/>
        <v>-7319.200000000001</v>
      </c>
      <c r="G40" s="40">
        <f>D40/D45*100</f>
        <v>18.769070127486458</v>
      </c>
      <c r="H40" s="5"/>
      <c r="I40" s="5"/>
      <c r="J40" s="5"/>
      <c r="K40" s="5"/>
      <c r="L40" s="5"/>
      <c r="M40" s="5"/>
      <c r="N40" s="5"/>
    </row>
    <row r="41" spans="2:14" ht="15.75">
      <c r="B41" s="49" t="s">
        <v>30</v>
      </c>
      <c r="C41" s="39">
        <v>47675.8</v>
      </c>
      <c r="D41" s="42">
        <v>17065</v>
      </c>
      <c r="E41" s="39">
        <f t="shared" si="0"/>
        <v>35.793840900414885</v>
      </c>
      <c r="F41" s="40">
        <f t="shared" si="1"/>
        <v>-30610.800000000003</v>
      </c>
      <c r="G41" s="40">
        <f>D41/D45*100</f>
        <v>15.414172909715312</v>
      </c>
      <c r="H41" s="5"/>
      <c r="I41" s="5"/>
      <c r="J41" s="5"/>
      <c r="K41" s="5"/>
      <c r="L41" s="5"/>
      <c r="M41" s="5"/>
      <c r="N41" s="5"/>
    </row>
    <row r="42" spans="2:14" ht="15.75">
      <c r="B42" s="49" t="s">
        <v>29</v>
      </c>
      <c r="C42" s="39">
        <v>60545.7</v>
      </c>
      <c r="D42" s="42">
        <v>45885.6</v>
      </c>
      <c r="E42" s="39">
        <f t="shared" si="0"/>
        <v>75.78671978356844</v>
      </c>
      <c r="F42" s="40">
        <f t="shared" si="1"/>
        <v>-14660.099999999999</v>
      </c>
      <c r="G42" s="40">
        <f>D42/D45*100</f>
        <v>41.44673732587359</v>
      </c>
      <c r="H42" s="5"/>
      <c r="I42" s="5"/>
      <c r="J42" s="5"/>
      <c r="K42" s="5"/>
      <c r="L42" s="5"/>
      <c r="M42" s="5"/>
      <c r="N42" s="5"/>
    </row>
    <row r="43" spans="2:14" ht="15.75">
      <c r="B43" s="49" t="s">
        <v>52</v>
      </c>
      <c r="C43" s="39">
        <v>19096.7</v>
      </c>
      <c r="D43" s="42">
        <v>12731.7</v>
      </c>
      <c r="E43" s="39">
        <f t="shared" si="0"/>
        <v>66.66963402053759</v>
      </c>
      <c r="F43" s="40">
        <f t="shared" si="1"/>
        <v>-6365</v>
      </c>
      <c r="G43" s="40">
        <f>D43/D45*100</f>
        <v>11.500065938155432</v>
      </c>
      <c r="H43" s="5"/>
      <c r="I43" s="5"/>
      <c r="J43" s="5"/>
      <c r="K43" s="5"/>
      <c r="L43" s="5"/>
      <c r="M43" s="5"/>
      <c r="N43" s="5"/>
    </row>
    <row r="44" spans="2:14" ht="15.75">
      <c r="B44" s="81" t="s">
        <v>51</v>
      </c>
      <c r="C44" s="38"/>
      <c r="D44" s="38">
        <v>-421.8</v>
      </c>
      <c r="E44" s="39"/>
      <c r="F44" s="40"/>
      <c r="G44" s="40"/>
      <c r="H44" s="5"/>
      <c r="I44" s="5"/>
      <c r="J44" s="5"/>
      <c r="K44" s="5"/>
      <c r="L44" s="5"/>
      <c r="M44" s="5"/>
      <c r="N44" s="5"/>
    </row>
    <row r="45" spans="2:14" ht="15.75">
      <c r="B45" s="14" t="s">
        <v>31</v>
      </c>
      <c r="C45" s="38">
        <f>(C10+C39+C25)</f>
        <v>175904.90000000002</v>
      </c>
      <c r="D45" s="38">
        <f>(D10+D39+D25)</f>
        <v>110709.79999999999</v>
      </c>
      <c r="E45" s="39">
        <f t="shared" si="0"/>
        <v>62.93730305409342</v>
      </c>
      <c r="F45" s="38">
        <f>(F10+F39+F25)</f>
        <v>-65195.10000000005</v>
      </c>
      <c r="G45" s="45"/>
      <c r="H45" s="5"/>
      <c r="I45" s="5"/>
      <c r="J45" s="5"/>
      <c r="K45" s="5"/>
      <c r="L45" s="5"/>
      <c r="M45" s="5"/>
      <c r="N45" s="5"/>
    </row>
    <row r="46" spans="2:14" ht="15.75">
      <c r="B46" s="49" t="s">
        <v>64</v>
      </c>
      <c r="C46" s="39">
        <f>C10+C25</f>
        <v>20488.3</v>
      </c>
      <c r="D46" s="39">
        <f>D10+D25</f>
        <v>14670.099999999999</v>
      </c>
      <c r="E46" s="39">
        <f t="shared" si="0"/>
        <v>71.60232913418878</v>
      </c>
      <c r="F46" s="40">
        <f t="shared" si="1"/>
        <v>-5818.200000000001</v>
      </c>
      <c r="G46" s="40">
        <f>D46/D45*100</f>
        <v>13.25094978041691</v>
      </c>
      <c r="H46" s="5"/>
      <c r="I46" s="5"/>
      <c r="J46" s="5"/>
      <c r="K46" s="5"/>
      <c r="L46" s="5"/>
      <c r="M46" s="5"/>
      <c r="N46" s="5"/>
    </row>
    <row r="47" spans="2:7" ht="15.75">
      <c r="B47" s="50"/>
      <c r="C47" s="45"/>
      <c r="D47" s="45"/>
      <c r="E47" s="39"/>
      <c r="F47" s="45"/>
      <c r="G47" s="51"/>
    </row>
    <row r="48" spans="2:7" ht="18.75" customHeight="1">
      <c r="B48" s="18"/>
      <c r="C48" s="19" t="s">
        <v>2</v>
      </c>
      <c r="D48" s="20" t="s">
        <v>3</v>
      </c>
      <c r="E48" s="21" t="s">
        <v>4</v>
      </c>
      <c r="F48" s="70" t="s">
        <v>5</v>
      </c>
      <c r="G48" s="75" t="s">
        <v>55</v>
      </c>
    </row>
    <row r="49" spans="2:7" ht="17.25" customHeight="1">
      <c r="B49" s="23" t="s">
        <v>6</v>
      </c>
      <c r="C49" s="24" t="s">
        <v>65</v>
      </c>
      <c r="D49" s="25" t="s">
        <v>74</v>
      </c>
      <c r="E49" s="26" t="s">
        <v>7</v>
      </c>
      <c r="F49" s="71" t="s">
        <v>8</v>
      </c>
      <c r="G49" s="28" t="s">
        <v>59</v>
      </c>
    </row>
    <row r="50" spans="2:7" ht="15.75" customHeight="1">
      <c r="B50" s="23" t="s">
        <v>9</v>
      </c>
      <c r="C50" s="24"/>
      <c r="D50" s="28"/>
      <c r="E50" s="26"/>
      <c r="F50" s="72" t="s">
        <v>10</v>
      </c>
      <c r="G50" s="28" t="s">
        <v>60</v>
      </c>
    </row>
    <row r="51" spans="2:7" ht="12.75" customHeight="1">
      <c r="B51" s="30"/>
      <c r="C51" s="31"/>
      <c r="D51" s="32"/>
      <c r="E51" s="33"/>
      <c r="F51" s="73"/>
      <c r="G51" s="74"/>
    </row>
    <row r="52" spans="2:7" ht="15.75">
      <c r="B52" s="52" t="s">
        <v>32</v>
      </c>
      <c r="C52" s="35"/>
      <c r="D52" s="41"/>
      <c r="E52" s="41"/>
      <c r="F52" s="35"/>
      <c r="G52" s="51"/>
    </row>
    <row r="53" spans="2:7" ht="15.75">
      <c r="B53" s="53" t="s">
        <v>33</v>
      </c>
      <c r="C53" s="80">
        <v>13984.2</v>
      </c>
      <c r="D53" s="82">
        <v>11383.6</v>
      </c>
      <c r="E53" s="39">
        <f aca="true" t="shared" si="2" ref="E53:E64">(D53/C53)*100</f>
        <v>81.4032980077516</v>
      </c>
      <c r="F53" s="40">
        <f aca="true" t="shared" si="3" ref="F53:F64">+D53-C53</f>
        <v>-2600.6000000000004</v>
      </c>
      <c r="G53" s="40">
        <f>D53/D64*100</f>
        <v>11.375784835817795</v>
      </c>
    </row>
    <row r="54" spans="2:7" ht="15.75">
      <c r="B54" s="53" t="s">
        <v>66</v>
      </c>
      <c r="C54" s="80">
        <v>512.5</v>
      </c>
      <c r="D54" s="54">
        <v>505</v>
      </c>
      <c r="E54" s="39">
        <f t="shared" si="2"/>
        <v>98.53658536585365</v>
      </c>
      <c r="F54" s="40">
        <f t="shared" si="3"/>
        <v>-7.5</v>
      </c>
      <c r="G54" s="40">
        <f>D54/D64*100</f>
        <v>0.5046533031807149</v>
      </c>
    </row>
    <row r="55" spans="2:7" ht="30" customHeight="1">
      <c r="B55" s="53" t="s">
        <v>69</v>
      </c>
      <c r="C55" s="56">
        <v>1508</v>
      </c>
      <c r="D55" s="77">
        <v>875.7</v>
      </c>
      <c r="E55" s="39">
        <f t="shared" si="2"/>
        <v>58.07029177718833</v>
      </c>
      <c r="F55" s="40">
        <f t="shared" si="3"/>
        <v>-632.3</v>
      </c>
      <c r="G55" s="40">
        <f>D55/D64*100</f>
        <v>0.8750988071195089</v>
      </c>
    </row>
    <row r="56" spans="2:7" ht="15.75">
      <c r="B56" s="53" t="s">
        <v>34</v>
      </c>
      <c r="C56" s="57">
        <v>16487.7</v>
      </c>
      <c r="D56" s="58">
        <v>10911.2</v>
      </c>
      <c r="E56" s="39">
        <f t="shared" si="2"/>
        <v>66.17781740327638</v>
      </c>
      <c r="F56" s="40">
        <f t="shared" si="3"/>
        <v>-5576.5</v>
      </c>
      <c r="G56" s="40">
        <f>D56/D64*100</f>
        <v>10.903709151812706</v>
      </c>
    </row>
    <row r="57" spans="2:7" ht="15.75">
      <c r="B57" s="53" t="s">
        <v>35</v>
      </c>
      <c r="C57" s="57">
        <v>27094.5</v>
      </c>
      <c r="D57" s="58">
        <v>893</v>
      </c>
      <c r="E57" s="39">
        <f t="shared" si="2"/>
        <v>3.2958718559117166</v>
      </c>
      <c r="F57" s="40">
        <f t="shared" si="3"/>
        <v>-26201.5</v>
      </c>
      <c r="G57" s="40">
        <f>D57/D64*100</f>
        <v>0.8923869301789671</v>
      </c>
    </row>
    <row r="58" spans="2:7" ht="15.75">
      <c r="B58" s="53" t="s">
        <v>36</v>
      </c>
      <c r="C58" s="57">
        <v>57147.9</v>
      </c>
      <c r="D58" s="58">
        <v>38655.7</v>
      </c>
      <c r="E58" s="39">
        <f t="shared" si="2"/>
        <v>67.64150563712752</v>
      </c>
      <c r="F58" s="40">
        <f t="shared" si="3"/>
        <v>-18492.200000000004</v>
      </c>
      <c r="G58" s="40">
        <f>D58/D64*100</f>
        <v>38.62916176586685</v>
      </c>
    </row>
    <row r="59" spans="2:7" ht="15.75" customHeight="1">
      <c r="B59" s="53" t="s">
        <v>37</v>
      </c>
      <c r="C59" s="57">
        <v>2948.9</v>
      </c>
      <c r="D59" s="58">
        <v>2607.3</v>
      </c>
      <c r="E59" s="39">
        <f t="shared" si="2"/>
        <v>88.41601953270711</v>
      </c>
      <c r="F59" s="40">
        <f t="shared" si="3"/>
        <v>-341.5999999999999</v>
      </c>
      <c r="G59" s="40">
        <f>D59/D64*100</f>
        <v>2.6055100146199566</v>
      </c>
    </row>
    <row r="60" spans="2:7" ht="15.75">
      <c r="B60" s="53" t="s">
        <v>68</v>
      </c>
      <c r="C60" s="57">
        <v>29783.9</v>
      </c>
      <c r="D60" s="58">
        <v>12877.3</v>
      </c>
      <c r="E60" s="39">
        <f t="shared" si="2"/>
        <v>43.23577503281974</v>
      </c>
      <c r="F60" s="40">
        <f t="shared" si="3"/>
        <v>-16906.600000000002</v>
      </c>
      <c r="G60" s="40">
        <f>D60/D64*100</f>
        <v>12.868459368413898</v>
      </c>
    </row>
    <row r="61" spans="2:7" ht="15.75">
      <c r="B61" s="53" t="s">
        <v>38</v>
      </c>
      <c r="C61" s="58">
        <v>18376.9</v>
      </c>
      <c r="D61" s="58">
        <v>12589.5</v>
      </c>
      <c r="E61" s="39">
        <f t="shared" si="2"/>
        <v>68.50720197639427</v>
      </c>
      <c r="F61" s="40">
        <f t="shared" si="3"/>
        <v>-5787.4000000000015</v>
      </c>
      <c r="G61" s="40">
        <f>D61/D64*100</f>
        <v>12.580856951274475</v>
      </c>
    </row>
    <row r="62" spans="2:7" ht="15.75">
      <c r="B62" s="53" t="s">
        <v>67</v>
      </c>
      <c r="C62" s="57">
        <v>1610.5</v>
      </c>
      <c r="D62" s="58">
        <v>1304</v>
      </c>
      <c r="E62" s="39">
        <f t="shared" si="2"/>
        <v>80.96864327848495</v>
      </c>
      <c r="F62" s="40">
        <f t="shared" si="3"/>
        <v>-306.5</v>
      </c>
      <c r="G62" s="40">
        <f>D62/D64*100</f>
        <v>1.3031047670250537</v>
      </c>
    </row>
    <row r="63" spans="2:7" ht="15.75">
      <c r="B63" s="53" t="s">
        <v>39</v>
      </c>
      <c r="C63" s="57">
        <v>10060.3</v>
      </c>
      <c r="D63" s="58">
        <v>7466.4</v>
      </c>
      <c r="E63" s="39">
        <f t="shared" si="2"/>
        <v>74.2164746578134</v>
      </c>
      <c r="F63" s="40">
        <f t="shared" si="3"/>
        <v>-2593.8999999999996</v>
      </c>
      <c r="G63" s="40">
        <f>D63/D64*100</f>
        <v>7.4612741046900775</v>
      </c>
    </row>
    <row r="64" spans="2:7" ht="15.75">
      <c r="B64" s="59" t="s">
        <v>40</v>
      </c>
      <c r="C64" s="60">
        <f>SUM(C53:C63)</f>
        <v>179515.3</v>
      </c>
      <c r="D64" s="79">
        <f>SUM(D53:D63)</f>
        <v>100068.7</v>
      </c>
      <c r="E64" s="39">
        <f t="shared" si="2"/>
        <v>55.74382796341036</v>
      </c>
      <c r="F64" s="40">
        <f t="shared" si="3"/>
        <v>-79446.59999999999</v>
      </c>
      <c r="G64" s="55"/>
    </row>
    <row r="65" spans="2:7" ht="15.75">
      <c r="B65" s="83"/>
      <c r="C65" s="83"/>
      <c r="D65" s="61"/>
      <c r="E65" s="39"/>
      <c r="F65" s="40"/>
      <c r="G65" s="51"/>
    </row>
    <row r="66" spans="2:7" ht="15.75">
      <c r="B66" s="62" t="s">
        <v>41</v>
      </c>
      <c r="C66" s="63">
        <f>+C45-C64</f>
        <v>-3610.399999999965</v>
      </c>
      <c r="D66" s="63">
        <f>+D45-D64</f>
        <v>10641.099999999991</v>
      </c>
      <c r="E66" s="38"/>
      <c r="F66" s="40"/>
      <c r="G66" s="51"/>
    </row>
    <row r="67" spans="2:7" ht="15.75">
      <c r="B67" s="64"/>
      <c r="C67" s="65"/>
      <c r="D67" s="65"/>
      <c r="E67" s="65"/>
      <c r="F67" s="65"/>
      <c r="G67" s="51"/>
    </row>
    <row r="68" spans="2:7" ht="15.75">
      <c r="B68" s="66"/>
      <c r="C68" s="66"/>
      <c r="D68" s="67"/>
      <c r="E68" s="68"/>
      <c r="F68" s="69"/>
      <c r="G68" s="51"/>
    </row>
    <row r="69" spans="2:7" ht="15.75">
      <c r="B69" s="50" t="s">
        <v>42</v>
      </c>
      <c r="C69" s="50"/>
      <c r="D69" s="50"/>
      <c r="E69" s="68"/>
      <c r="F69" s="69"/>
      <c r="G69" s="51"/>
    </row>
    <row r="70" spans="2:7" ht="15.75">
      <c r="B70" s="50" t="s">
        <v>43</v>
      </c>
      <c r="C70" s="50"/>
      <c r="D70" s="50"/>
      <c r="E70" s="68"/>
      <c r="F70" s="69"/>
      <c r="G70" s="51"/>
    </row>
    <row r="71" spans="2:6" ht="15.75">
      <c r="B71" s="8"/>
      <c r="C71" s="8"/>
      <c r="D71" s="9"/>
      <c r="E71" s="10"/>
      <c r="F71" s="11"/>
    </row>
  </sheetData>
  <mergeCells count="1">
    <mergeCell ref="B65:C65"/>
  </mergeCells>
  <printOptions/>
  <pageMargins left="0.57" right="0.15" top="0.6097222222222223" bottom="0.1701388888888889" header="0.5118055555555556" footer="0.5118055555555556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2011-04-08T05:28:30Z</cp:lastPrinted>
  <dcterms:created xsi:type="dcterms:W3CDTF">2001-12-07T07:47:07Z</dcterms:created>
  <dcterms:modified xsi:type="dcterms:W3CDTF">2011-10-07T13:01:34Z</dcterms:modified>
  <cp:category/>
  <cp:version/>
  <cp:contentType/>
  <cp:contentStatus/>
  <cp:revision>1</cp:revision>
</cp:coreProperties>
</file>