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  <sheet name="Предпр.деят." sheetId="2" r:id="rId2"/>
  </sheets>
  <definedNames>
    <definedName name="_xlnm.Print_Area" localSheetId="0">'Бюджет'!$A$1:$CO$38</definedName>
    <definedName name="_xlnm.Print_Area" localSheetId="1">'Предпр.деят.'!$A$1:$BC$37</definedName>
  </definedNames>
  <calcPr fullCalcOnLoad="1"/>
</workbook>
</file>

<file path=xl/sharedStrings.xml><?xml version="1.0" encoding="utf-8"?>
<sst xmlns="http://schemas.openxmlformats.org/spreadsheetml/2006/main" count="280" uniqueCount="76">
  <si>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</si>
  <si>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</si>
  <si>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</si>
  <si>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</si>
  <si>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</si>
  <si>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</si>
  <si>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</si>
  <si>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</si>
  <si>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</si>
  <si>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</si>
  <si>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</si>
  <si>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</si>
  <si>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</si>
  <si>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Культура (код расхода 00008010000000000000)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</si>
  <si>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</si>
  <si>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</si>
  <si>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</si>
  <si>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</si>
  <si>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</si>
  <si>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</si>
  <si>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</si>
  <si>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</si>
  <si>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</si>
  <si>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</si>
  <si>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</si>
  <si>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</si>
  <si>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</si>
  <si>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</si>
  <si>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</si>
  <si>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</si>
  <si>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</si>
  <si>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</si>
  <si>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</si>
  <si>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</si>
  <si>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</si>
  <si>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</si>
  <si>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Дефицит -  всего (код БК 00079000000000000000)</t>
  </si>
  <si>
    <t>Налоговые доходы</t>
  </si>
  <si>
    <t>Неналоговые доходы</t>
  </si>
  <si>
    <t>госпошлина (код дохода 00010804000000000110)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</si>
  <si>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</si>
  <si>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</si>
  <si>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</si>
  <si>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>дотации  бюджетам поселений на выравнивание  бюджетной обеспеченности (код доходов 0002020100110 0000 151)</t>
  </si>
  <si>
    <t>Доходы от продажи земельных участков, государственная собственность на которые не разграничена (11406014000000430)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</si>
  <si>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</si>
  <si>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</si>
  <si>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</si>
  <si>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>прочие доходы от использования имущества и прав, находящихся в государственной и муниципальной собственности (код дохода 11109045100000120)</t>
  </si>
  <si>
    <t>Доходы от реализации иного имущества (11402033100000410)</t>
  </si>
  <si>
    <t>План на 2010 год</t>
  </si>
  <si>
    <t>Безвозмездные поступления -  всего (код дохода 00085000000000000000)</t>
  </si>
  <si>
    <t>Дотации выравнивание</t>
  </si>
  <si>
    <t>Дотации сбалансированность</t>
  </si>
  <si>
    <t>Субсидии- всего</t>
  </si>
  <si>
    <t>Субсидии молодые семьи</t>
  </si>
  <si>
    <t>Субсидии гражданам</t>
  </si>
  <si>
    <t>Прочие субсидии</t>
  </si>
  <si>
    <t>Факт за 2010 год</t>
  </si>
  <si>
    <t>Доходы от предпринимательской и иной приносящей доход деятельности (код дохода 00030000000000000000)        всего</t>
  </si>
  <si>
    <t xml:space="preserve">Доходы от реализации активов (код дохода 00030202000000000400) </t>
  </si>
  <si>
    <t xml:space="preserve">Гранты, премии, добровольные пожертвования (код дохода 00030303000000000180) </t>
  </si>
  <si>
    <t xml:space="preserve">Поступления от возмещения ущерба при возникновении страховых случаев (код дохода 00030302000000000180) </t>
  </si>
  <si>
    <t xml:space="preserve">Доходы от оказания услуг (код дохода 00030201050100000130) </t>
  </si>
  <si>
    <t xml:space="preserve">Прочие безвозмездные поступления (код дохода 00030399000000000180) </t>
  </si>
  <si>
    <t xml:space="preserve">Удельный вес  </t>
  </si>
  <si>
    <t xml:space="preserve">в том числе: </t>
  </si>
  <si>
    <t xml:space="preserve">наименование муниципального района </t>
  </si>
  <si>
    <t>План на 2011 год</t>
  </si>
  <si>
    <t>Факт на 01.02.2011</t>
  </si>
  <si>
    <t>об исполнении доходов поселений Шумерлинского района  на 1 февраля 2011 г.</t>
  </si>
  <si>
    <t xml:space="preserve">по предпринимательской и иной приносящей доход деятельности </t>
  </si>
  <si>
    <t xml:space="preserve">Доходы -  всего                               </t>
  </si>
  <si>
    <t>об исполнении бюджетов поселений Шумерлинского района  на 1 декабря 2011 г.</t>
  </si>
  <si>
    <t>Факт на 01.12.2011</t>
  </si>
  <si>
    <t>более 200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</si>
</sst>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0"/>
      <name val="Lucida Sans Unicode"/>
      <family val="0"/>
    </font>
    <font>
      <sz val="14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66" fontId="1" fillId="0" borderId="0" xfId="0" applyNumberFormat="1" applyFont="1" applyBorder="1" applyAlignment="1" applyProtection="1">
      <alignment vertical="center" wrapText="1"/>
      <protection locked="0"/>
    </xf>
    <xf numFmtId="164" fontId="27" fillId="0" borderId="10" xfId="0" applyNumberFormat="1" applyFont="1" applyBorder="1" applyAlignment="1">
      <alignment vertical="center" wrapText="1"/>
    </xf>
    <xf numFmtId="164" fontId="27" fillId="0" borderId="10" xfId="0" applyNumberFormat="1" applyFont="1" applyBorder="1" applyAlignment="1" applyProtection="1">
      <alignment vertical="center" wrapText="1"/>
      <protection locked="0"/>
    </xf>
    <xf numFmtId="0" fontId="27" fillId="0" borderId="10" xfId="0" applyFont="1" applyBorder="1" applyAlignment="1">
      <alignment/>
    </xf>
    <xf numFmtId="164" fontId="27" fillId="0" borderId="10" xfId="0" applyNumberFormat="1" applyFont="1" applyFill="1" applyBorder="1" applyAlignment="1" applyProtection="1">
      <alignment vertical="center" wrapText="1"/>
      <protection locked="0"/>
    </xf>
    <xf numFmtId="164" fontId="27" fillId="0" borderId="10" xfId="0" applyNumberFormat="1" applyFont="1" applyFill="1" applyBorder="1" applyAlignment="1">
      <alignment vertical="center" wrapText="1"/>
    </xf>
    <xf numFmtId="166" fontId="28" fillId="24" borderId="10" xfId="0" applyNumberFormat="1" applyFont="1" applyFill="1" applyBorder="1" applyAlignment="1">
      <alignment horizontal="right"/>
    </xf>
    <xf numFmtId="166" fontId="27" fillId="0" borderId="10" xfId="0" applyNumberFormat="1" applyFont="1" applyBorder="1" applyAlignment="1" applyProtection="1">
      <alignment vertical="center" wrapText="1"/>
      <protection locked="0"/>
    </xf>
    <xf numFmtId="164" fontId="27" fillId="0" borderId="10" xfId="0" applyNumberFormat="1" applyFont="1" applyBorder="1" applyAlignment="1">
      <alignment/>
    </xf>
    <xf numFmtId="0" fontId="29" fillId="0" borderId="10" xfId="0" applyFont="1" applyBorder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vertical="center" wrapText="1"/>
      <protection locked="0"/>
    </xf>
    <xf numFmtId="0" fontId="30" fillId="0" borderId="0" xfId="0" applyFont="1" applyAlignment="1">
      <alignment vertical="center" wrapText="1"/>
    </xf>
    <xf numFmtId="0" fontId="27" fillId="0" borderId="10" xfId="0" applyFont="1" applyBorder="1" applyAlignment="1" applyProtection="1">
      <alignment vertical="center" wrapText="1"/>
      <protection locked="0"/>
    </xf>
    <xf numFmtId="164" fontId="29" fillId="0" borderId="10" xfId="0" applyNumberFormat="1" applyFont="1" applyBorder="1" applyAlignment="1">
      <alignment vertical="center" wrapText="1"/>
    </xf>
    <xf numFmtId="166" fontId="27" fillId="0" borderId="10" xfId="0" applyNumberFormat="1" applyFont="1" applyFill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166" fontId="27" fillId="0" borderId="10" xfId="0" applyNumberFormat="1" applyFont="1" applyBorder="1" applyAlignment="1">
      <alignment/>
    </xf>
    <xf numFmtId="164" fontId="27" fillId="0" borderId="10" xfId="0" applyNumberFormat="1" applyFont="1" applyFill="1" applyBorder="1" applyAlignment="1">
      <alignment/>
    </xf>
    <xf numFmtId="165" fontId="27" fillId="0" borderId="10" xfId="0" applyNumberFormat="1" applyFont="1" applyBorder="1" applyAlignment="1" applyProtection="1">
      <alignment vertical="center" wrapText="1"/>
      <protection locked="0"/>
    </xf>
    <xf numFmtId="0" fontId="27" fillId="0" borderId="10" xfId="0" applyFont="1" applyBorder="1" applyAlignment="1" applyProtection="1">
      <alignment/>
      <protection locked="0"/>
    </xf>
    <xf numFmtId="3" fontId="27" fillId="0" borderId="10" xfId="0" applyNumberFormat="1" applyFont="1" applyBorder="1" applyAlignment="1">
      <alignment vertical="center" wrapText="1"/>
    </xf>
    <xf numFmtId="3" fontId="27" fillId="0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166" fontId="28" fillId="24" borderId="10" xfId="0" applyNumberFormat="1" applyFont="1" applyFill="1" applyBorder="1" applyAlignment="1">
      <alignment horizontal="right" vertical="center"/>
    </xf>
    <xf numFmtId="164" fontId="27" fillId="0" borderId="10" xfId="0" applyNumberFormat="1" applyFont="1" applyBorder="1" applyAlignment="1">
      <alignment vertical="center"/>
    </xf>
    <xf numFmtId="166" fontId="27" fillId="0" borderId="10" xfId="0" applyNumberFormat="1" applyFont="1" applyBorder="1" applyAlignment="1">
      <alignment vertical="center"/>
    </xf>
    <xf numFmtId="164" fontId="27" fillId="0" borderId="10" xfId="0" applyNumberFormat="1" applyFont="1" applyFill="1" applyBorder="1" applyAlignment="1">
      <alignment vertical="center"/>
    </xf>
    <xf numFmtId="164" fontId="27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166" fontId="27" fillId="0" borderId="0" xfId="0" applyNumberFormat="1" applyFont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 applyProtection="1">
      <alignment vertical="center" wrapText="1"/>
      <protection locked="0"/>
    </xf>
    <xf numFmtId="166" fontId="27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164" fontId="27" fillId="0" borderId="0" xfId="0" applyNumberFormat="1" applyFont="1" applyFill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32" fillId="0" borderId="0" xfId="0" applyFont="1" applyAlignment="1">
      <alignment vertical="center" wrapText="1"/>
    </xf>
    <xf numFmtId="166" fontId="27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164" fontId="29" fillId="0" borderId="10" xfId="0" applyNumberFormat="1" applyFont="1" applyFill="1" applyBorder="1" applyAlignment="1">
      <alignment vertical="center" wrapText="1"/>
    </xf>
    <xf numFmtId="166" fontId="27" fillId="0" borderId="10" xfId="0" applyNumberFormat="1" applyFont="1" applyFill="1" applyBorder="1" applyAlignment="1">
      <alignment vertical="center"/>
    </xf>
    <xf numFmtId="166" fontId="27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 applyProtection="1">
      <alignment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9"/>
  <sheetViews>
    <sheetView tabSelected="1" view="pageBreakPreview" zoomScaleSheetLayoutView="100" zoomScalePageLayoutView="0" workbookViewId="0" topLeftCell="A11">
      <pane xSplit="2" ySplit="3" topLeftCell="C14" activePane="bottomRight" state="frozen"/>
      <selection pane="topLeft" activeCell="A11" sqref="A11"/>
      <selection pane="topRight" activeCell="C11" sqref="C11"/>
      <selection pane="bottomLeft" activeCell="A14" sqref="A14"/>
      <selection pane="bottomRight" activeCell="I14" sqref="I14"/>
    </sheetView>
  </sheetViews>
  <sheetFormatPr defaultColWidth="9.00390625" defaultRowHeight="12.75"/>
  <cols>
    <col min="1" max="1" width="5.25390625" style="1" customWidth="1"/>
    <col min="2" max="2" width="34.25390625" style="1" bestFit="1" customWidth="1"/>
    <col min="3" max="3" width="10.625" style="1" customWidth="1"/>
    <col min="4" max="4" width="10.125" style="1" bestFit="1" customWidth="1"/>
    <col min="5" max="5" width="11.00390625" style="1" bestFit="1" customWidth="1"/>
    <col min="6" max="6" width="11.75390625" style="1" bestFit="1" customWidth="1"/>
    <col min="7" max="7" width="10.125" style="1" bestFit="1" customWidth="1"/>
    <col min="8" max="8" width="11.00390625" style="1" bestFit="1" customWidth="1"/>
    <col min="9" max="9" width="11.75390625" style="1" bestFit="1" customWidth="1"/>
    <col min="10" max="10" width="10.125" style="1" bestFit="1" customWidth="1"/>
    <col min="11" max="11" width="11.00390625" style="1" bestFit="1" customWidth="1"/>
    <col min="12" max="12" width="12.25390625" style="1" customWidth="1"/>
    <col min="13" max="13" width="9.875" style="1" customWidth="1"/>
    <col min="14" max="14" width="11.125" style="1" customWidth="1"/>
    <col min="15" max="15" width="10.875" style="1" customWidth="1"/>
    <col min="16" max="16" width="12.625" style="1" customWidth="1"/>
    <col min="17" max="17" width="10.25390625" style="1" customWidth="1"/>
    <col min="18" max="18" width="11.25390625" style="1" customWidth="1"/>
    <col min="19" max="19" width="11.625" style="1" customWidth="1"/>
    <col min="20" max="20" width="11.25390625" style="1" customWidth="1"/>
    <col min="21" max="21" width="11.625" style="1" customWidth="1"/>
    <col min="22" max="22" width="11.00390625" style="1" bestFit="1" customWidth="1"/>
    <col min="23" max="23" width="12.125" style="1" customWidth="1"/>
    <col min="24" max="24" width="12.125" style="1" bestFit="1" customWidth="1"/>
    <col min="25" max="25" width="11.25390625" style="1" customWidth="1"/>
    <col min="26" max="26" width="11.00390625" style="1" bestFit="1" customWidth="1"/>
    <col min="27" max="27" width="12.375" style="1" customWidth="1"/>
    <col min="28" max="28" width="9.25390625" style="1" customWidth="1"/>
    <col min="29" max="29" width="10.125" style="1" bestFit="1" customWidth="1"/>
    <col min="30" max="30" width="10.75390625" style="1" customWidth="1"/>
    <col min="31" max="31" width="13.00390625" style="1" customWidth="1"/>
    <col min="32" max="32" width="12.125" style="1" bestFit="1" customWidth="1"/>
    <col min="33" max="33" width="11.375" style="1" customWidth="1"/>
    <col min="34" max="34" width="12.25390625" style="1" customWidth="1"/>
    <col min="35" max="35" width="13.00390625" style="1" customWidth="1"/>
    <col min="36" max="36" width="12.125" style="1" bestFit="1" customWidth="1"/>
    <col min="37" max="37" width="11.00390625" style="1" customWidth="1"/>
    <col min="38" max="38" width="10.875" style="1" customWidth="1"/>
    <col min="39" max="39" width="8.125" style="1" hidden="1" customWidth="1"/>
    <col min="40" max="40" width="9.25390625" style="1" hidden="1" customWidth="1"/>
    <col min="41" max="41" width="11.00390625" style="1" hidden="1" customWidth="1"/>
    <col min="42" max="42" width="12.25390625" style="1" customWidth="1"/>
    <col min="43" max="43" width="12.125" style="1" bestFit="1" customWidth="1"/>
    <col min="44" max="44" width="10.125" style="1" bestFit="1" customWidth="1"/>
    <col min="45" max="45" width="11.00390625" style="1" bestFit="1" customWidth="1"/>
    <col min="46" max="46" width="12.375" style="1" customWidth="1"/>
    <col min="47" max="47" width="9.875" style="1" customWidth="1"/>
    <col min="48" max="48" width="10.75390625" style="1" customWidth="1"/>
    <col min="49" max="49" width="11.25390625" style="1" customWidth="1"/>
    <col min="50" max="50" width="10.25390625" style="1" customWidth="1"/>
    <col min="51" max="51" width="11.125" style="1" customWidth="1"/>
    <col min="52" max="52" width="11.00390625" style="1" customWidth="1"/>
    <col min="53" max="53" width="12.00390625" style="1" customWidth="1"/>
    <col min="54" max="54" width="9.00390625" style="1" customWidth="1"/>
    <col min="55" max="55" width="10.125" style="1" bestFit="1" customWidth="1"/>
    <col min="56" max="56" width="10.875" style="1" customWidth="1"/>
    <col min="57" max="57" width="12.875" style="1" customWidth="1"/>
    <col min="58" max="58" width="9.75390625" style="1" customWidth="1"/>
    <col min="59" max="59" width="10.125" style="1" bestFit="1" customWidth="1"/>
    <col min="60" max="60" width="11.00390625" style="1" bestFit="1" customWidth="1"/>
    <col min="61" max="61" width="10.25390625" style="1" customWidth="1"/>
    <col min="62" max="62" width="10.125" style="1" bestFit="1" customWidth="1"/>
    <col min="63" max="63" width="10.75390625" style="1" customWidth="1"/>
    <col min="64" max="64" width="13.875" style="1" customWidth="1"/>
    <col min="65" max="65" width="12.875" style="1" customWidth="1"/>
    <col min="66" max="66" width="11.75390625" style="1" customWidth="1"/>
    <col min="67" max="67" width="12.125" style="1" bestFit="1" customWidth="1"/>
    <col min="68" max="68" width="10.125" style="1" bestFit="1" customWidth="1"/>
    <col min="69" max="69" width="11.00390625" style="1" bestFit="1" customWidth="1"/>
    <col min="70" max="70" width="11.375" style="1" customWidth="1"/>
    <col min="71" max="71" width="12.125" style="1" bestFit="1" customWidth="1"/>
    <col min="72" max="72" width="10.125" style="1" bestFit="1" customWidth="1"/>
    <col min="73" max="73" width="11.00390625" style="1" bestFit="1" customWidth="1"/>
    <col min="74" max="74" width="9.25390625" style="1" customWidth="1"/>
    <col min="75" max="75" width="10.125" style="1" bestFit="1" customWidth="1"/>
    <col min="76" max="76" width="10.75390625" style="1" customWidth="1"/>
    <col min="77" max="77" width="12.125" style="1" bestFit="1" customWidth="1"/>
    <col min="78" max="78" width="10.125" style="1" bestFit="1" customWidth="1"/>
    <col min="79" max="79" width="11.00390625" style="1" bestFit="1" customWidth="1"/>
    <col min="80" max="80" width="11.00390625" style="1" customWidth="1"/>
    <col min="81" max="82" width="12.00390625" style="1" customWidth="1"/>
    <col min="83" max="83" width="11.875" style="1" customWidth="1"/>
    <col min="84" max="84" width="12.25390625" style="1" customWidth="1"/>
    <col min="85" max="86" width="13.375" style="1" customWidth="1"/>
    <col min="87" max="87" width="12.25390625" style="1" customWidth="1"/>
    <col min="88" max="88" width="13.375" style="1" customWidth="1"/>
    <col min="89" max="89" width="12.875" style="1" customWidth="1"/>
    <col min="90" max="90" width="11.375" style="1" customWidth="1"/>
    <col min="91" max="93" width="11.125" style="1" customWidth="1"/>
    <col min="94" max="16384" width="9.125" style="1" customWidth="1"/>
  </cols>
  <sheetData>
    <row r="1" spans="1:9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04"/>
      <c r="R1" s="104"/>
      <c r="S1" s="10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</row>
    <row r="2" spans="1:95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04"/>
      <c r="R2" s="104"/>
      <c r="S2" s="10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</row>
    <row r="3" spans="1:95" ht="15">
      <c r="A3" s="5"/>
      <c r="B3" s="5"/>
      <c r="C3" s="106" t="s">
        <v>0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</row>
    <row r="4" spans="1:95" ht="15.75">
      <c r="A4" s="5"/>
      <c r="B4" s="5"/>
      <c r="C4" s="107" t="s">
        <v>73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24"/>
      <c r="P4" s="24"/>
      <c r="Q4" s="24"/>
      <c r="R4" s="24"/>
      <c r="S4" s="24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</row>
    <row r="5" spans="1:95" ht="15" customHeight="1">
      <c r="A5" s="8"/>
      <c r="B5" s="8"/>
      <c r="C5" s="73"/>
      <c r="D5" s="73"/>
      <c r="E5" s="73"/>
      <c r="F5" s="73"/>
      <c r="G5" s="108" t="s">
        <v>67</v>
      </c>
      <c r="H5" s="108"/>
      <c r="I5" s="108"/>
      <c r="J5" s="108"/>
      <c r="K5" s="73"/>
      <c r="L5" s="73"/>
      <c r="M5" s="73"/>
      <c r="N5" s="73"/>
      <c r="O5" s="23"/>
      <c r="P5" s="23"/>
      <c r="Q5" s="23"/>
      <c r="R5" s="23"/>
      <c r="S5" s="2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</row>
    <row r="6" spans="1:95" ht="12.75" customHeight="1">
      <c r="A6" s="8"/>
      <c r="B6" s="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</row>
    <row r="7" spans="1:95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</row>
    <row r="8" spans="1:95" s="2" customFormat="1" ht="12.75" customHeight="1">
      <c r="A8" s="82" t="s">
        <v>31</v>
      </c>
      <c r="B8" s="82"/>
      <c r="C8" s="109"/>
      <c r="D8" s="110"/>
      <c r="E8" s="110"/>
      <c r="F8" s="26" t="s">
        <v>66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1"/>
      <c r="BL8" s="128" t="s">
        <v>2</v>
      </c>
      <c r="BM8" s="129"/>
      <c r="BN8" s="130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70"/>
      <c r="CM8" s="87" t="s">
        <v>36</v>
      </c>
      <c r="CN8" s="88"/>
      <c r="CO8" s="89"/>
      <c r="CP8" s="9"/>
      <c r="CQ8" s="9"/>
    </row>
    <row r="9" spans="1:95" s="2" customFormat="1" ht="12.75" customHeight="1">
      <c r="A9" s="82"/>
      <c r="B9" s="82"/>
      <c r="C9" s="22"/>
      <c r="D9" s="22"/>
      <c r="E9" s="22"/>
      <c r="F9" s="150" t="s">
        <v>3</v>
      </c>
      <c r="G9" s="151"/>
      <c r="H9" s="151"/>
      <c r="I9" s="19" t="s">
        <v>1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67"/>
      <c r="BF9" s="150" t="s">
        <v>5</v>
      </c>
      <c r="BG9" s="151"/>
      <c r="BH9" s="151"/>
      <c r="BI9" s="87" t="s">
        <v>4</v>
      </c>
      <c r="BJ9" s="88"/>
      <c r="BK9" s="88"/>
      <c r="BL9" s="131"/>
      <c r="BM9" s="132"/>
      <c r="BN9" s="133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2"/>
      <c r="CM9" s="90"/>
      <c r="CN9" s="91"/>
      <c r="CO9" s="92"/>
      <c r="CP9" s="9"/>
      <c r="CQ9" s="9"/>
    </row>
    <row r="10" spans="1:95" s="2" customFormat="1" ht="25.5" customHeight="1">
      <c r="A10" s="83"/>
      <c r="B10" s="83"/>
      <c r="C10" s="22"/>
      <c r="D10" s="22"/>
      <c r="E10" s="22"/>
      <c r="F10" s="144"/>
      <c r="G10" s="145"/>
      <c r="H10" s="145"/>
      <c r="I10" s="144" t="s">
        <v>37</v>
      </c>
      <c r="J10" s="145"/>
      <c r="K10" s="146"/>
      <c r="L10" s="152" t="s">
        <v>40</v>
      </c>
      <c r="M10" s="27" t="s">
        <v>4</v>
      </c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25"/>
      <c r="AF10" s="144" t="s">
        <v>38</v>
      </c>
      <c r="AG10" s="145"/>
      <c r="AH10" s="146"/>
      <c r="AI10" s="142" t="s">
        <v>40</v>
      </c>
      <c r="AJ10" s="27" t="s">
        <v>4</v>
      </c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25"/>
      <c r="BF10" s="144"/>
      <c r="BG10" s="145"/>
      <c r="BH10" s="145"/>
      <c r="BI10" s="93"/>
      <c r="BJ10" s="94"/>
      <c r="BK10" s="94"/>
      <c r="BL10" s="134"/>
      <c r="BM10" s="135"/>
      <c r="BN10" s="136"/>
      <c r="BO10" s="71" t="s">
        <v>4</v>
      </c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2"/>
      <c r="CM10" s="90"/>
      <c r="CN10" s="91"/>
      <c r="CO10" s="92"/>
      <c r="CP10" s="9"/>
      <c r="CQ10" s="9"/>
    </row>
    <row r="11" spans="1:95" s="2" customFormat="1" ht="32.25" customHeight="1">
      <c r="A11" s="83"/>
      <c r="B11" s="83"/>
      <c r="C11" s="145" t="s">
        <v>72</v>
      </c>
      <c r="D11" s="145"/>
      <c r="E11" s="146"/>
      <c r="F11" s="144"/>
      <c r="G11" s="145"/>
      <c r="H11" s="145"/>
      <c r="I11" s="144"/>
      <c r="J11" s="145"/>
      <c r="K11" s="146"/>
      <c r="L11" s="142"/>
      <c r="M11" s="84" t="s">
        <v>6</v>
      </c>
      <c r="N11" s="83"/>
      <c r="O11" s="83"/>
      <c r="P11" s="140" t="s">
        <v>40</v>
      </c>
      <c r="Q11" s="105" t="s">
        <v>7</v>
      </c>
      <c r="R11" s="83"/>
      <c r="S11" s="83"/>
      <c r="T11" s="83" t="s">
        <v>8</v>
      </c>
      <c r="U11" s="83"/>
      <c r="V11" s="83"/>
      <c r="W11" s="124" t="s">
        <v>40</v>
      </c>
      <c r="X11" s="83" t="s">
        <v>9</v>
      </c>
      <c r="Y11" s="83"/>
      <c r="Z11" s="83"/>
      <c r="AA11" s="124" t="s">
        <v>40</v>
      </c>
      <c r="AB11" s="83" t="s">
        <v>39</v>
      </c>
      <c r="AC11" s="83"/>
      <c r="AD11" s="83"/>
      <c r="AE11" s="140" t="s">
        <v>40</v>
      </c>
      <c r="AF11" s="144"/>
      <c r="AG11" s="145"/>
      <c r="AH11" s="146"/>
      <c r="AI11" s="142"/>
      <c r="AJ11" s="84" t="s">
        <v>10</v>
      </c>
      <c r="AK11" s="83"/>
      <c r="AL11" s="83"/>
      <c r="AM11" s="83" t="s">
        <v>11</v>
      </c>
      <c r="AN11" s="83"/>
      <c r="AO11" s="83"/>
      <c r="AP11" s="124" t="s">
        <v>40</v>
      </c>
      <c r="AQ11" s="83" t="s">
        <v>12</v>
      </c>
      <c r="AR11" s="83"/>
      <c r="AS11" s="83"/>
      <c r="AT11" s="124" t="s">
        <v>40</v>
      </c>
      <c r="AU11" s="83" t="s">
        <v>48</v>
      </c>
      <c r="AV11" s="83"/>
      <c r="AW11" s="85"/>
      <c r="AX11" s="83" t="s">
        <v>44</v>
      </c>
      <c r="AY11" s="83"/>
      <c r="AZ11" s="83"/>
      <c r="BA11" s="124" t="s">
        <v>40</v>
      </c>
      <c r="BB11" s="83" t="s">
        <v>49</v>
      </c>
      <c r="BC11" s="83"/>
      <c r="BD11" s="83"/>
      <c r="BE11" s="124" t="s">
        <v>40</v>
      </c>
      <c r="BF11" s="144"/>
      <c r="BG11" s="145"/>
      <c r="BH11" s="146"/>
      <c r="BI11" s="91" t="s">
        <v>43</v>
      </c>
      <c r="BJ11" s="91"/>
      <c r="BK11" s="92"/>
      <c r="BL11" s="134"/>
      <c r="BM11" s="135"/>
      <c r="BN11" s="136"/>
      <c r="BO11" s="117" t="s">
        <v>32</v>
      </c>
      <c r="BP11" s="117"/>
      <c r="BQ11" s="118"/>
      <c r="BR11" s="124" t="s">
        <v>42</v>
      </c>
      <c r="BS11" s="121" t="s">
        <v>1</v>
      </c>
      <c r="BT11" s="121"/>
      <c r="BU11" s="121"/>
      <c r="BV11" s="122" t="s">
        <v>33</v>
      </c>
      <c r="BW11" s="117"/>
      <c r="BX11" s="118"/>
      <c r="BY11" s="122" t="s">
        <v>34</v>
      </c>
      <c r="BZ11" s="117"/>
      <c r="CA11" s="118"/>
      <c r="CB11" s="126" t="s">
        <v>42</v>
      </c>
      <c r="CC11" s="97" t="s">
        <v>13</v>
      </c>
      <c r="CD11" s="98"/>
      <c r="CE11" s="99"/>
      <c r="CF11" s="112" t="s">
        <v>42</v>
      </c>
      <c r="CG11" s="114" t="s">
        <v>14</v>
      </c>
      <c r="CH11" s="115"/>
      <c r="CI11" s="115"/>
      <c r="CJ11" s="115"/>
      <c r="CK11" s="115"/>
      <c r="CL11" s="116"/>
      <c r="CM11" s="90"/>
      <c r="CN11" s="91"/>
      <c r="CO11" s="92"/>
      <c r="CP11" s="9"/>
      <c r="CQ11" s="9"/>
    </row>
    <row r="12" spans="1:95" s="2" customFormat="1" ht="83.25" customHeight="1">
      <c r="A12" s="83"/>
      <c r="B12" s="83"/>
      <c r="C12" s="148"/>
      <c r="D12" s="148"/>
      <c r="E12" s="149"/>
      <c r="F12" s="147"/>
      <c r="G12" s="148"/>
      <c r="H12" s="148"/>
      <c r="I12" s="147"/>
      <c r="J12" s="148"/>
      <c r="K12" s="149"/>
      <c r="L12" s="143"/>
      <c r="M12" s="84"/>
      <c r="N12" s="83"/>
      <c r="O12" s="83"/>
      <c r="P12" s="141"/>
      <c r="Q12" s="100"/>
      <c r="R12" s="101"/>
      <c r="S12" s="101"/>
      <c r="T12" s="83"/>
      <c r="U12" s="83"/>
      <c r="V12" s="83"/>
      <c r="W12" s="125"/>
      <c r="X12" s="83"/>
      <c r="Y12" s="83"/>
      <c r="Z12" s="83"/>
      <c r="AA12" s="125"/>
      <c r="AB12" s="83"/>
      <c r="AC12" s="83"/>
      <c r="AD12" s="83"/>
      <c r="AE12" s="141"/>
      <c r="AF12" s="147"/>
      <c r="AG12" s="148"/>
      <c r="AH12" s="149"/>
      <c r="AI12" s="143"/>
      <c r="AJ12" s="84"/>
      <c r="AK12" s="83"/>
      <c r="AL12" s="83"/>
      <c r="AM12" s="83"/>
      <c r="AN12" s="83"/>
      <c r="AO12" s="83"/>
      <c r="AP12" s="125"/>
      <c r="AQ12" s="83"/>
      <c r="AR12" s="83"/>
      <c r="AS12" s="83"/>
      <c r="AT12" s="125"/>
      <c r="AU12" s="83"/>
      <c r="AV12" s="83"/>
      <c r="AW12" s="85"/>
      <c r="AX12" s="83"/>
      <c r="AY12" s="83"/>
      <c r="AZ12" s="83"/>
      <c r="BA12" s="125"/>
      <c r="BB12" s="83"/>
      <c r="BC12" s="83"/>
      <c r="BD12" s="83"/>
      <c r="BE12" s="125"/>
      <c r="BF12" s="147"/>
      <c r="BG12" s="148"/>
      <c r="BH12" s="149"/>
      <c r="BI12" s="94"/>
      <c r="BJ12" s="94"/>
      <c r="BK12" s="95"/>
      <c r="BL12" s="137"/>
      <c r="BM12" s="138"/>
      <c r="BN12" s="139"/>
      <c r="BO12" s="119"/>
      <c r="BP12" s="119"/>
      <c r="BQ12" s="120"/>
      <c r="BR12" s="125"/>
      <c r="BS12" s="121" t="s">
        <v>35</v>
      </c>
      <c r="BT12" s="121"/>
      <c r="BU12" s="121"/>
      <c r="BV12" s="123"/>
      <c r="BW12" s="119"/>
      <c r="BX12" s="120"/>
      <c r="BY12" s="123"/>
      <c r="BZ12" s="119"/>
      <c r="CA12" s="120"/>
      <c r="CB12" s="127"/>
      <c r="CC12" s="100"/>
      <c r="CD12" s="101"/>
      <c r="CE12" s="102"/>
      <c r="CF12" s="113"/>
      <c r="CG12" s="103" t="s">
        <v>15</v>
      </c>
      <c r="CH12" s="103"/>
      <c r="CI12" s="103"/>
      <c r="CJ12" s="103" t="s">
        <v>16</v>
      </c>
      <c r="CK12" s="103"/>
      <c r="CL12" s="111"/>
      <c r="CM12" s="93"/>
      <c r="CN12" s="94"/>
      <c r="CO12" s="95"/>
      <c r="CP12" s="9"/>
      <c r="CQ12" s="9"/>
    </row>
    <row r="13" spans="1:95" s="2" customFormat="1" ht="38.25" customHeight="1">
      <c r="A13" s="83"/>
      <c r="B13" s="83"/>
      <c r="C13" s="10" t="s">
        <v>68</v>
      </c>
      <c r="D13" s="10" t="s">
        <v>74</v>
      </c>
      <c r="E13" s="10" t="s">
        <v>19</v>
      </c>
      <c r="F13" s="10" t="s">
        <v>68</v>
      </c>
      <c r="G13" s="10" t="s">
        <v>74</v>
      </c>
      <c r="H13" s="12" t="s">
        <v>19</v>
      </c>
      <c r="I13" s="10" t="s">
        <v>68</v>
      </c>
      <c r="J13" s="10" t="s">
        <v>74</v>
      </c>
      <c r="K13" s="12" t="s">
        <v>19</v>
      </c>
      <c r="L13" s="10" t="s">
        <v>41</v>
      </c>
      <c r="M13" s="10" t="s">
        <v>68</v>
      </c>
      <c r="N13" s="10" t="s">
        <v>74</v>
      </c>
      <c r="O13" s="10" t="s">
        <v>19</v>
      </c>
      <c r="P13" s="10" t="s">
        <v>41</v>
      </c>
      <c r="Q13" s="10" t="s">
        <v>68</v>
      </c>
      <c r="R13" s="10" t="s">
        <v>74</v>
      </c>
      <c r="S13" s="10" t="s">
        <v>19</v>
      </c>
      <c r="T13" s="10" t="s">
        <v>68</v>
      </c>
      <c r="U13" s="10" t="s">
        <v>74</v>
      </c>
      <c r="V13" s="10" t="s">
        <v>19</v>
      </c>
      <c r="W13" s="10" t="s">
        <v>41</v>
      </c>
      <c r="X13" s="10" t="s">
        <v>68</v>
      </c>
      <c r="Y13" s="10" t="s">
        <v>74</v>
      </c>
      <c r="Z13" s="10" t="s">
        <v>19</v>
      </c>
      <c r="AA13" s="10" t="s">
        <v>41</v>
      </c>
      <c r="AB13" s="10" t="s">
        <v>68</v>
      </c>
      <c r="AC13" s="10" t="s">
        <v>74</v>
      </c>
      <c r="AD13" s="10" t="s">
        <v>19</v>
      </c>
      <c r="AE13" s="10" t="s">
        <v>41</v>
      </c>
      <c r="AF13" s="10" t="s">
        <v>68</v>
      </c>
      <c r="AG13" s="10" t="s">
        <v>74</v>
      </c>
      <c r="AH13" s="10" t="s">
        <v>19</v>
      </c>
      <c r="AI13" s="10" t="s">
        <v>41</v>
      </c>
      <c r="AJ13" s="10" t="s">
        <v>68</v>
      </c>
      <c r="AK13" s="10" t="s">
        <v>74</v>
      </c>
      <c r="AL13" s="10" t="s">
        <v>19</v>
      </c>
      <c r="AM13" s="10" t="s">
        <v>17</v>
      </c>
      <c r="AN13" s="10" t="s">
        <v>18</v>
      </c>
      <c r="AO13" s="10" t="s">
        <v>19</v>
      </c>
      <c r="AP13" s="10" t="s">
        <v>41</v>
      </c>
      <c r="AQ13" s="10" t="s">
        <v>68</v>
      </c>
      <c r="AR13" s="10" t="s">
        <v>74</v>
      </c>
      <c r="AS13" s="10" t="s">
        <v>19</v>
      </c>
      <c r="AT13" s="10" t="s">
        <v>41</v>
      </c>
      <c r="AU13" s="10" t="s">
        <v>68</v>
      </c>
      <c r="AV13" s="10" t="s">
        <v>74</v>
      </c>
      <c r="AW13" s="10" t="s">
        <v>19</v>
      </c>
      <c r="AX13" s="10" t="s">
        <v>68</v>
      </c>
      <c r="AY13" s="10" t="s">
        <v>74</v>
      </c>
      <c r="AZ13" s="10" t="s">
        <v>19</v>
      </c>
      <c r="BA13" s="10" t="s">
        <v>41</v>
      </c>
      <c r="BB13" s="10" t="s">
        <v>68</v>
      </c>
      <c r="BC13" s="10" t="s">
        <v>74</v>
      </c>
      <c r="BD13" s="10" t="s">
        <v>19</v>
      </c>
      <c r="BE13" s="10"/>
      <c r="BF13" s="10" t="s">
        <v>68</v>
      </c>
      <c r="BG13" s="10" t="s">
        <v>74</v>
      </c>
      <c r="BH13" s="12" t="s">
        <v>19</v>
      </c>
      <c r="BI13" s="10" t="s">
        <v>68</v>
      </c>
      <c r="BJ13" s="10" t="s">
        <v>74</v>
      </c>
      <c r="BK13" s="10" t="s">
        <v>19</v>
      </c>
      <c r="BL13" s="10" t="s">
        <v>68</v>
      </c>
      <c r="BM13" s="10" t="s">
        <v>74</v>
      </c>
      <c r="BN13" s="10" t="s">
        <v>19</v>
      </c>
      <c r="BO13" s="10" t="s">
        <v>68</v>
      </c>
      <c r="BP13" s="10" t="s">
        <v>74</v>
      </c>
      <c r="BQ13" s="10" t="s">
        <v>19</v>
      </c>
      <c r="BR13" s="12" t="s">
        <v>41</v>
      </c>
      <c r="BS13" s="10" t="s">
        <v>68</v>
      </c>
      <c r="BT13" s="10" t="s">
        <v>74</v>
      </c>
      <c r="BU13" s="10" t="s">
        <v>19</v>
      </c>
      <c r="BV13" s="10" t="s">
        <v>68</v>
      </c>
      <c r="BW13" s="10" t="s">
        <v>74</v>
      </c>
      <c r="BX13" s="10" t="s">
        <v>19</v>
      </c>
      <c r="BY13" s="10" t="s">
        <v>68</v>
      </c>
      <c r="BZ13" s="10" t="s">
        <v>74</v>
      </c>
      <c r="CA13" s="10" t="s">
        <v>19</v>
      </c>
      <c r="CB13" s="12" t="s">
        <v>41</v>
      </c>
      <c r="CC13" s="10" t="s">
        <v>68</v>
      </c>
      <c r="CD13" s="10" t="s">
        <v>74</v>
      </c>
      <c r="CE13" s="10" t="s">
        <v>19</v>
      </c>
      <c r="CF13" s="12" t="s">
        <v>41</v>
      </c>
      <c r="CG13" s="10" t="s">
        <v>68</v>
      </c>
      <c r="CH13" s="10" t="s">
        <v>74</v>
      </c>
      <c r="CI13" s="10" t="s">
        <v>19</v>
      </c>
      <c r="CJ13" s="10" t="s">
        <v>68</v>
      </c>
      <c r="CK13" s="10" t="s">
        <v>74</v>
      </c>
      <c r="CL13" s="10" t="s">
        <v>19</v>
      </c>
      <c r="CM13" s="10" t="s">
        <v>68</v>
      </c>
      <c r="CN13" s="10" t="s">
        <v>74</v>
      </c>
      <c r="CO13" s="10" t="s">
        <v>19</v>
      </c>
      <c r="CP13" s="11"/>
      <c r="CQ13" s="11"/>
    </row>
    <row r="14" spans="1:95" ht="24.75" customHeight="1">
      <c r="A14" s="13">
        <v>1</v>
      </c>
      <c r="B14" s="15" t="s">
        <v>45</v>
      </c>
      <c r="C14" s="29">
        <f aca="true" t="shared" si="0" ref="C14:C24">F14+BF14</f>
        <v>2725.7000000000003</v>
      </c>
      <c r="D14" s="33">
        <f aca="true" t="shared" si="1" ref="D14:D24">G14+BG14</f>
        <v>2391</v>
      </c>
      <c r="E14" s="29">
        <f aca="true" t="shared" si="2" ref="E14:E38">D14/C14*100</f>
        <v>87.72058553766004</v>
      </c>
      <c r="F14" s="30">
        <f aca="true" t="shared" si="3" ref="F14:F24">+I14+AF14</f>
        <v>641.4000000000001</v>
      </c>
      <c r="G14" s="32">
        <f aca="true" t="shared" si="4" ref="G14:G24">+J14+AG14</f>
        <v>555.7</v>
      </c>
      <c r="H14" s="29">
        <f aca="true" t="shared" si="5" ref="H14:H24">G14/F14*100</f>
        <v>86.6386030558154</v>
      </c>
      <c r="I14" s="29">
        <f aca="true" t="shared" si="6" ref="I14:J17">+M14+Q14+T14+X14+AB14</f>
        <v>203.1</v>
      </c>
      <c r="J14" s="33">
        <f t="shared" si="6"/>
        <v>197.89999999999998</v>
      </c>
      <c r="K14" s="29">
        <f aca="true" t="shared" si="7" ref="K14:K24">J14/I14*100</f>
        <v>97.43968488429344</v>
      </c>
      <c r="L14" s="29">
        <f>+J14/(G14)*100</f>
        <v>35.612740687421265</v>
      </c>
      <c r="M14" s="50">
        <v>30.5</v>
      </c>
      <c r="N14" s="32">
        <v>23</v>
      </c>
      <c r="O14" s="29">
        <f aca="true" t="shared" si="8" ref="O14:O24">N14/M14*100</f>
        <v>75.40983606557377</v>
      </c>
      <c r="P14" s="29">
        <f aca="true" t="shared" si="9" ref="P14:P38">+N14/G14*100</f>
        <v>4.138923879791253</v>
      </c>
      <c r="Q14" s="30">
        <v>2</v>
      </c>
      <c r="R14" s="29">
        <v>2</v>
      </c>
      <c r="S14" s="29">
        <f aca="true" t="shared" si="10" ref="S14:S24">R14/Q14*100</f>
        <v>100</v>
      </c>
      <c r="T14" s="29">
        <v>6.6</v>
      </c>
      <c r="U14" s="32">
        <v>10.1</v>
      </c>
      <c r="V14" s="29">
        <f aca="true" t="shared" si="11" ref="V14:V38">U14/T14*100</f>
        <v>153.03030303030303</v>
      </c>
      <c r="W14" s="29">
        <f>+U14/(G14)*100</f>
        <v>1.817527442864855</v>
      </c>
      <c r="X14" s="50">
        <v>159</v>
      </c>
      <c r="Y14" s="32">
        <v>156.7</v>
      </c>
      <c r="Z14" s="29">
        <f aca="true" t="shared" si="12" ref="Z14:Z24">Y14/X14*100</f>
        <v>98.55345911949685</v>
      </c>
      <c r="AA14" s="29">
        <f aca="true" t="shared" si="13" ref="AA14:AA38">+Y14/(G14)*100</f>
        <v>28.198668346229976</v>
      </c>
      <c r="AB14" s="33">
        <v>5</v>
      </c>
      <c r="AC14" s="33">
        <v>6.1</v>
      </c>
      <c r="AD14" s="29">
        <f aca="true" t="shared" si="14" ref="AD14:AD38">AC14/AB14*100</f>
        <v>122</v>
      </c>
      <c r="AE14" s="29">
        <f aca="true" t="shared" si="15" ref="AE14:AE38">+AC14/(G14)*100</f>
        <v>1.0977145942055064</v>
      </c>
      <c r="AF14" s="29">
        <f>+AJ14+AQ14+AU14+AX14+BB14</f>
        <v>438.30000000000007</v>
      </c>
      <c r="AG14" s="33">
        <f>+AK14+AR14+AV14+AY14+BC14</f>
        <v>357.8</v>
      </c>
      <c r="AH14" s="29">
        <f aca="true" t="shared" si="16" ref="AH14:AH24">AG14/AF14*100</f>
        <v>81.63358430298882</v>
      </c>
      <c r="AI14" s="29">
        <f aca="true" t="shared" si="17" ref="AI14:AI38">+AG14/(G14)*100</f>
        <v>64.38725931257872</v>
      </c>
      <c r="AJ14" s="50">
        <v>310.3</v>
      </c>
      <c r="AK14" s="32">
        <v>310.3</v>
      </c>
      <c r="AL14" s="29">
        <f aca="true" t="shared" si="18" ref="AL14:AL24">AK14/AJ14*100</f>
        <v>100</v>
      </c>
      <c r="AM14" s="30"/>
      <c r="AN14" s="30"/>
      <c r="AO14" s="29"/>
      <c r="AP14" s="29">
        <f aca="true" t="shared" si="19" ref="AP14:AP38">+AK14/(G14)*100</f>
        <v>55.839481734748965</v>
      </c>
      <c r="AQ14" s="50">
        <v>2.1</v>
      </c>
      <c r="AR14" s="32"/>
      <c r="AS14" s="29"/>
      <c r="AT14" s="29">
        <f aca="true" t="shared" si="20" ref="AT14:AT38">+AR14/(G14)*100</f>
        <v>0</v>
      </c>
      <c r="AU14" s="30"/>
      <c r="AV14" s="30"/>
      <c r="AW14" s="29"/>
      <c r="AX14" s="29">
        <v>2.5</v>
      </c>
      <c r="AY14" s="33">
        <v>2.3</v>
      </c>
      <c r="AZ14" s="33">
        <f>AY14/AX14*100</f>
        <v>92</v>
      </c>
      <c r="BA14" s="33">
        <f aca="true" t="shared" si="21" ref="BA14:BA38">+AY14/(G14)*100</f>
        <v>0.41389238797912536</v>
      </c>
      <c r="BB14" s="33">
        <v>123.4</v>
      </c>
      <c r="BC14" s="32">
        <v>45.2</v>
      </c>
      <c r="BD14" s="33">
        <f>BC14/BB14*100</f>
        <v>36.6288492706645</v>
      </c>
      <c r="BE14" s="33">
        <f>BC14/G14*100</f>
        <v>8.133885189850638</v>
      </c>
      <c r="BF14" s="33">
        <v>2084.3</v>
      </c>
      <c r="BG14" s="32">
        <v>1835.3</v>
      </c>
      <c r="BH14" s="29">
        <f aca="true" t="shared" si="22" ref="BH14:BH24">BG14/BF14*100</f>
        <v>88.05354315597562</v>
      </c>
      <c r="BI14" s="51">
        <v>1065.2</v>
      </c>
      <c r="BJ14" s="32">
        <v>1015.7</v>
      </c>
      <c r="BK14" s="29">
        <f aca="true" t="shared" si="23" ref="BK14:BK24">BJ14/BI14*100</f>
        <v>95.35298535486294</v>
      </c>
      <c r="BL14" s="52">
        <v>2808.7</v>
      </c>
      <c r="BM14" s="42">
        <v>1691.7</v>
      </c>
      <c r="BN14" s="29">
        <f aca="true" t="shared" si="24" ref="BN14:BN24">BM14/BL14*100</f>
        <v>60.23071171716453</v>
      </c>
      <c r="BO14" s="29">
        <v>873.4</v>
      </c>
      <c r="BP14" s="33">
        <v>712.4</v>
      </c>
      <c r="BQ14" s="29">
        <f aca="true" t="shared" si="25" ref="BQ14:BQ24">BP14/BO14*100</f>
        <v>81.56629264941607</v>
      </c>
      <c r="BR14" s="29">
        <f aca="true" t="shared" si="26" ref="BR14:BR24">+BP14/BM14*100</f>
        <v>42.11148548797068</v>
      </c>
      <c r="BS14" s="29">
        <v>869.4</v>
      </c>
      <c r="BT14" s="29">
        <v>712.4</v>
      </c>
      <c r="BU14" s="29">
        <f aca="true" t="shared" si="27" ref="BU14:BU24">BT14/BS14*100</f>
        <v>81.94156889809064</v>
      </c>
      <c r="BV14" s="29">
        <v>21</v>
      </c>
      <c r="BW14" s="29">
        <v>21</v>
      </c>
      <c r="BX14" s="29">
        <f>BW14/BV14*100</f>
        <v>100</v>
      </c>
      <c r="BY14" s="29">
        <v>428.9</v>
      </c>
      <c r="BZ14" s="29">
        <v>338.7</v>
      </c>
      <c r="CA14" s="29">
        <f aca="true" t="shared" si="28" ref="CA14:CA24">BZ14/BY14*100</f>
        <v>78.96945674982514</v>
      </c>
      <c r="CB14" s="29">
        <f aca="true" t="shared" si="29" ref="CB14:CB24">+BZ14/BM14*100</f>
        <v>20.021280368859724</v>
      </c>
      <c r="CC14" s="43">
        <v>662.8</v>
      </c>
      <c r="CD14" s="40">
        <v>582.8</v>
      </c>
      <c r="CE14" s="29">
        <f aca="true" t="shared" si="30" ref="CE14:CE24">CD14/CC14*100</f>
        <v>87.92999396499698</v>
      </c>
      <c r="CF14" s="29">
        <f>CD14/BM14*100</f>
        <v>34.450552698469</v>
      </c>
      <c r="CG14" s="66">
        <v>448.1</v>
      </c>
      <c r="CH14" s="35">
        <v>433.3</v>
      </c>
      <c r="CI14" s="29">
        <f aca="true" t="shared" si="31" ref="CI14:CI24">CH14/CG14*100</f>
        <v>96.69716581120285</v>
      </c>
      <c r="CJ14" s="37">
        <v>187.9</v>
      </c>
      <c r="CK14" s="35">
        <v>126.7</v>
      </c>
      <c r="CL14" s="29">
        <f aca="true" t="shared" si="32" ref="CL14:CL24">CK14/CJ14*100</f>
        <v>67.42948376796168</v>
      </c>
      <c r="CM14" s="29">
        <f aca="true" t="shared" si="33" ref="CM14:CM24">+BL14-C14</f>
        <v>82.99999999999955</v>
      </c>
      <c r="CN14" s="29">
        <f aca="true" t="shared" si="34" ref="CN14:CN24">D14-BM14</f>
        <v>699.3</v>
      </c>
      <c r="CO14" s="29"/>
      <c r="CP14" s="8"/>
      <c r="CQ14" s="8"/>
    </row>
    <row r="15" spans="1:95" ht="14.25" customHeight="1">
      <c r="A15" s="13">
        <v>2</v>
      </c>
      <c r="B15" s="15" t="s">
        <v>20</v>
      </c>
      <c r="C15" s="29">
        <f t="shared" si="0"/>
        <v>2012</v>
      </c>
      <c r="D15" s="33">
        <f t="shared" si="1"/>
        <v>1874.1</v>
      </c>
      <c r="E15" s="29">
        <f t="shared" si="2"/>
        <v>93.14612326043738</v>
      </c>
      <c r="F15" s="30">
        <f t="shared" si="3"/>
        <v>333.5</v>
      </c>
      <c r="G15" s="32">
        <f t="shared" si="4"/>
        <v>305.5</v>
      </c>
      <c r="H15" s="29">
        <f t="shared" si="5"/>
        <v>91.60419790104947</v>
      </c>
      <c r="I15" s="29">
        <f t="shared" si="6"/>
        <v>265.1</v>
      </c>
      <c r="J15" s="33">
        <f t="shared" si="6"/>
        <v>291.5</v>
      </c>
      <c r="K15" s="29">
        <f t="shared" si="7"/>
        <v>109.95850622406638</v>
      </c>
      <c r="L15" s="29">
        <f aca="true" t="shared" si="35" ref="L15:L24">+J15/(G15)*100</f>
        <v>95.41734860883797</v>
      </c>
      <c r="M15" s="31">
        <v>117.9</v>
      </c>
      <c r="N15" s="32">
        <v>132.8</v>
      </c>
      <c r="O15" s="29">
        <f t="shared" si="8"/>
        <v>112.63782866836303</v>
      </c>
      <c r="P15" s="29">
        <f t="shared" si="9"/>
        <v>43.46972176759411</v>
      </c>
      <c r="Q15" s="30">
        <v>1</v>
      </c>
      <c r="R15" s="30">
        <v>0.9</v>
      </c>
      <c r="S15" s="29">
        <f t="shared" si="10"/>
        <v>90</v>
      </c>
      <c r="T15" s="31">
        <v>13.2</v>
      </c>
      <c r="U15" s="32">
        <v>14.8</v>
      </c>
      <c r="V15" s="33">
        <f t="shared" si="11"/>
        <v>112.12121212121214</v>
      </c>
      <c r="W15" s="33">
        <f>+U15/(G15)*100</f>
        <v>4.844517184942717</v>
      </c>
      <c r="X15" s="75">
        <v>108</v>
      </c>
      <c r="Y15" s="32">
        <v>116.5</v>
      </c>
      <c r="Z15" s="29">
        <f t="shared" si="12"/>
        <v>107.87037037037037</v>
      </c>
      <c r="AA15" s="29">
        <f t="shared" si="13"/>
        <v>38.1342062193126</v>
      </c>
      <c r="AB15" s="33">
        <v>25</v>
      </c>
      <c r="AC15" s="33">
        <v>26.5</v>
      </c>
      <c r="AD15" s="29">
        <f t="shared" si="14"/>
        <v>106</v>
      </c>
      <c r="AE15" s="29">
        <f t="shared" si="15"/>
        <v>8.674304418985269</v>
      </c>
      <c r="AF15" s="29">
        <f aca="true" t="shared" si="36" ref="AF15:AF24">+AJ15+AQ15+AU15+AX15+BB15</f>
        <v>68.4</v>
      </c>
      <c r="AG15" s="33">
        <f aca="true" t="shared" si="37" ref="AG15:AG24">+AK15+AR15+AV15+AY15+BC15</f>
        <v>14</v>
      </c>
      <c r="AH15" s="29">
        <f t="shared" si="16"/>
        <v>20.46783625730994</v>
      </c>
      <c r="AI15" s="29">
        <f t="shared" si="17"/>
        <v>4.582651391162029</v>
      </c>
      <c r="AJ15" s="31">
        <v>13.4</v>
      </c>
      <c r="AK15" s="32">
        <v>9.8</v>
      </c>
      <c r="AL15" s="29">
        <f t="shared" si="18"/>
        <v>73.13432835820896</v>
      </c>
      <c r="AM15" s="30"/>
      <c r="AN15" s="30"/>
      <c r="AO15" s="29"/>
      <c r="AP15" s="29">
        <f t="shared" si="19"/>
        <v>3.2078559738134205</v>
      </c>
      <c r="AQ15" s="31"/>
      <c r="AR15" s="32"/>
      <c r="AS15" s="29"/>
      <c r="AT15" s="29">
        <f t="shared" si="20"/>
        <v>0</v>
      </c>
      <c r="AU15" s="30"/>
      <c r="AV15" s="30"/>
      <c r="AW15" s="29"/>
      <c r="AX15" s="29">
        <v>55</v>
      </c>
      <c r="AY15" s="33">
        <v>4.2</v>
      </c>
      <c r="AZ15" s="33">
        <f>AY15/AX15*100</f>
        <v>7.636363636363637</v>
      </c>
      <c r="BA15" s="33">
        <f t="shared" si="21"/>
        <v>1.374795417348609</v>
      </c>
      <c r="BB15" s="33"/>
      <c r="BC15" s="32"/>
      <c r="BD15" s="33"/>
      <c r="BE15" s="33">
        <f>BC15/G15*100</f>
        <v>0</v>
      </c>
      <c r="BF15" s="33">
        <v>1678.5</v>
      </c>
      <c r="BG15" s="32">
        <v>1568.6</v>
      </c>
      <c r="BH15" s="29">
        <f t="shared" si="22"/>
        <v>93.4524873398868</v>
      </c>
      <c r="BI15" s="34">
        <v>752.6</v>
      </c>
      <c r="BJ15" s="32">
        <v>721.6</v>
      </c>
      <c r="BK15" s="29">
        <f t="shared" si="23"/>
        <v>95.88094605368057</v>
      </c>
      <c r="BL15" s="36">
        <v>2085</v>
      </c>
      <c r="BM15" s="42">
        <v>1876.7</v>
      </c>
      <c r="BN15" s="29">
        <f t="shared" si="24"/>
        <v>90.00959232613909</v>
      </c>
      <c r="BO15" s="41">
        <v>835.1</v>
      </c>
      <c r="BP15" s="29">
        <v>699.8</v>
      </c>
      <c r="BQ15" s="29">
        <f t="shared" si="25"/>
        <v>83.79834750329302</v>
      </c>
      <c r="BR15" s="29">
        <f t="shared" si="26"/>
        <v>37.28885810198753</v>
      </c>
      <c r="BS15" s="41">
        <v>807.2</v>
      </c>
      <c r="BT15" s="29">
        <v>672</v>
      </c>
      <c r="BU15" s="29">
        <f t="shared" si="27"/>
        <v>83.25074331020812</v>
      </c>
      <c r="BV15" s="29"/>
      <c r="BW15" s="29"/>
      <c r="BX15" s="29"/>
      <c r="BY15" s="33">
        <v>282.8</v>
      </c>
      <c r="BZ15" s="29">
        <v>236.3</v>
      </c>
      <c r="CA15" s="29">
        <f t="shared" si="28"/>
        <v>83.55728429985857</v>
      </c>
      <c r="CB15" s="29">
        <f t="shared" si="29"/>
        <v>12.591250599456494</v>
      </c>
      <c r="CC15" s="37">
        <v>177.2</v>
      </c>
      <c r="CD15" s="35">
        <v>157.4</v>
      </c>
      <c r="CE15" s="29">
        <f t="shared" si="30"/>
        <v>88.82618510158015</v>
      </c>
      <c r="CF15" s="29">
        <f>CD15/BM15*100</f>
        <v>8.387062396760271</v>
      </c>
      <c r="CG15" s="43">
        <v>141.6</v>
      </c>
      <c r="CH15" s="35">
        <v>123.8</v>
      </c>
      <c r="CI15" s="29">
        <f t="shared" si="31"/>
        <v>87.42937853107344</v>
      </c>
      <c r="CJ15" s="43">
        <v>13.3</v>
      </c>
      <c r="CK15" s="40">
        <v>11.3</v>
      </c>
      <c r="CL15" s="29">
        <f t="shared" si="32"/>
        <v>84.9624060150376</v>
      </c>
      <c r="CM15" s="29">
        <f t="shared" si="33"/>
        <v>73</v>
      </c>
      <c r="CN15" s="29">
        <f t="shared" si="34"/>
        <v>-2.6000000000001364</v>
      </c>
      <c r="CO15" s="29"/>
      <c r="CP15" s="8"/>
      <c r="CQ15" s="8"/>
    </row>
    <row r="16" spans="1:95" ht="15" customHeight="1">
      <c r="A16" s="13">
        <v>3</v>
      </c>
      <c r="B16" s="15" t="s">
        <v>21</v>
      </c>
      <c r="C16" s="29">
        <f t="shared" si="0"/>
        <v>2705</v>
      </c>
      <c r="D16" s="33">
        <f t="shared" si="1"/>
        <v>2400.6</v>
      </c>
      <c r="E16" s="29">
        <f t="shared" si="2"/>
        <v>88.74676524953789</v>
      </c>
      <c r="F16" s="30">
        <f t="shared" si="3"/>
        <v>353.20000000000005</v>
      </c>
      <c r="G16" s="32">
        <f t="shared" si="4"/>
        <v>289.7</v>
      </c>
      <c r="H16" s="29">
        <f t="shared" si="5"/>
        <v>82.02151755379387</v>
      </c>
      <c r="I16" s="29">
        <f t="shared" si="6"/>
        <v>234.70000000000002</v>
      </c>
      <c r="J16" s="33">
        <f t="shared" si="6"/>
        <v>248.9</v>
      </c>
      <c r="K16" s="29">
        <f t="shared" si="7"/>
        <v>106.05027694929696</v>
      </c>
      <c r="L16" s="29">
        <f t="shared" si="35"/>
        <v>85.91646530894029</v>
      </c>
      <c r="M16" s="31">
        <v>70.4</v>
      </c>
      <c r="N16" s="32">
        <v>52.7</v>
      </c>
      <c r="O16" s="29">
        <f t="shared" si="8"/>
        <v>74.85795454545455</v>
      </c>
      <c r="P16" s="29">
        <f t="shared" si="9"/>
        <v>18.191232309285468</v>
      </c>
      <c r="Q16" s="30">
        <v>9.4</v>
      </c>
      <c r="R16" s="32">
        <v>10</v>
      </c>
      <c r="S16" s="29">
        <f t="shared" si="10"/>
        <v>106.38297872340425</v>
      </c>
      <c r="T16" s="31">
        <v>3.9</v>
      </c>
      <c r="U16" s="32">
        <v>2.9</v>
      </c>
      <c r="V16" s="33">
        <f t="shared" si="11"/>
        <v>74.35897435897436</v>
      </c>
      <c r="W16" s="33"/>
      <c r="X16" s="75">
        <v>51</v>
      </c>
      <c r="Y16" s="32">
        <v>86.9</v>
      </c>
      <c r="Z16" s="29">
        <f t="shared" si="12"/>
        <v>170.3921568627451</v>
      </c>
      <c r="AA16" s="29">
        <f t="shared" si="13"/>
        <v>29.996548153261998</v>
      </c>
      <c r="AB16" s="33">
        <v>100</v>
      </c>
      <c r="AC16" s="33">
        <v>96.4</v>
      </c>
      <c r="AD16" s="29">
        <f t="shared" si="14"/>
        <v>96.4</v>
      </c>
      <c r="AE16" s="29">
        <f t="shared" si="15"/>
        <v>33.27580255436659</v>
      </c>
      <c r="AF16" s="29">
        <f t="shared" si="36"/>
        <v>118.5</v>
      </c>
      <c r="AG16" s="33">
        <f>+AK16+AR16+AV16+AY16+BC16</f>
        <v>40.8</v>
      </c>
      <c r="AH16" s="29">
        <f t="shared" si="16"/>
        <v>34.43037974683544</v>
      </c>
      <c r="AI16" s="29">
        <f t="shared" si="17"/>
        <v>14.083534691059715</v>
      </c>
      <c r="AJ16" s="31">
        <v>29.3</v>
      </c>
      <c r="AK16" s="32">
        <v>26</v>
      </c>
      <c r="AL16" s="29">
        <f t="shared" si="18"/>
        <v>88.73720136518772</v>
      </c>
      <c r="AM16" s="30"/>
      <c r="AN16" s="30"/>
      <c r="AO16" s="29"/>
      <c r="AP16" s="29">
        <f t="shared" si="19"/>
        <v>8.974801518812566</v>
      </c>
      <c r="AQ16" s="31">
        <v>7.3</v>
      </c>
      <c r="AR16" s="32">
        <v>7.9</v>
      </c>
      <c r="AS16" s="29">
        <f aca="true" t="shared" si="38" ref="AS16:AS24">AR16/AQ16*100</f>
        <v>108.21917808219179</v>
      </c>
      <c r="AT16" s="29">
        <f t="shared" si="20"/>
        <v>2.726958923023818</v>
      </c>
      <c r="AU16" s="30"/>
      <c r="AV16" s="30"/>
      <c r="AW16" s="29"/>
      <c r="AX16" s="29">
        <v>81.9</v>
      </c>
      <c r="AY16" s="33">
        <v>6.9</v>
      </c>
      <c r="AZ16" s="33">
        <f>AY16/AX16*100</f>
        <v>8.424908424908423</v>
      </c>
      <c r="BA16" s="33">
        <f t="shared" si="21"/>
        <v>2.381774249223335</v>
      </c>
      <c r="BB16" s="33"/>
      <c r="BC16" s="32"/>
      <c r="BD16" s="33"/>
      <c r="BE16" s="33"/>
      <c r="BF16" s="33">
        <v>2351.8</v>
      </c>
      <c r="BG16" s="32">
        <v>2110.9</v>
      </c>
      <c r="BH16" s="29">
        <f t="shared" si="22"/>
        <v>89.75678203928905</v>
      </c>
      <c r="BI16" s="34">
        <v>1343.3</v>
      </c>
      <c r="BJ16" s="32">
        <v>1275.9</v>
      </c>
      <c r="BK16" s="29">
        <f t="shared" si="23"/>
        <v>94.98250576937394</v>
      </c>
      <c r="BL16" s="36">
        <v>2727</v>
      </c>
      <c r="BM16" s="42">
        <v>2304.9</v>
      </c>
      <c r="BN16" s="29">
        <f t="shared" si="24"/>
        <v>84.52145214521452</v>
      </c>
      <c r="BO16" s="41">
        <v>694</v>
      </c>
      <c r="BP16" s="29">
        <v>602.2</v>
      </c>
      <c r="BQ16" s="29">
        <f t="shared" si="25"/>
        <v>86.77233429394813</v>
      </c>
      <c r="BR16" s="29">
        <f t="shared" si="26"/>
        <v>26.12694693912968</v>
      </c>
      <c r="BS16" s="41">
        <v>690</v>
      </c>
      <c r="BT16" s="29">
        <v>602.2</v>
      </c>
      <c r="BU16" s="29">
        <f t="shared" si="27"/>
        <v>87.27536231884059</v>
      </c>
      <c r="BV16" s="29">
        <v>30</v>
      </c>
      <c r="BW16" s="33">
        <v>15.5</v>
      </c>
      <c r="BX16" s="29">
        <f>BW16/BV16*100</f>
        <v>51.66666666666667</v>
      </c>
      <c r="BY16" s="29">
        <v>440</v>
      </c>
      <c r="BZ16" s="29">
        <v>274</v>
      </c>
      <c r="CA16" s="29">
        <f t="shared" si="28"/>
        <v>62.272727272727266</v>
      </c>
      <c r="CB16" s="29">
        <f t="shared" si="29"/>
        <v>11.887717471473817</v>
      </c>
      <c r="CC16" s="43">
        <v>767.8</v>
      </c>
      <c r="CD16" s="42">
        <v>631.6</v>
      </c>
      <c r="CE16" s="29">
        <f t="shared" si="30"/>
        <v>82.26100547017452</v>
      </c>
      <c r="CF16" s="29">
        <f aca="true" t="shared" si="39" ref="CF16:CF24">CD16/BM16*100</f>
        <v>27.402490346652787</v>
      </c>
      <c r="CG16" s="43">
        <v>398.2</v>
      </c>
      <c r="CH16" s="40">
        <v>379.9</v>
      </c>
      <c r="CI16" s="29">
        <f t="shared" si="31"/>
        <v>95.40431943746862</v>
      </c>
      <c r="CJ16" s="43">
        <v>185.7</v>
      </c>
      <c r="CK16" s="40">
        <v>123.2</v>
      </c>
      <c r="CL16" s="29">
        <f t="shared" si="32"/>
        <v>66.3435648896069</v>
      </c>
      <c r="CM16" s="33">
        <f t="shared" si="33"/>
        <v>22</v>
      </c>
      <c r="CN16" s="29">
        <f t="shared" si="34"/>
        <v>95.69999999999982</v>
      </c>
      <c r="CO16" s="29"/>
      <c r="CP16" s="8"/>
      <c r="CQ16" s="8"/>
    </row>
    <row r="17" spans="1:95" ht="14.25">
      <c r="A17" s="13">
        <v>4</v>
      </c>
      <c r="B17" s="15" t="s">
        <v>22</v>
      </c>
      <c r="C17" s="29">
        <f t="shared" si="0"/>
        <v>3030.5</v>
      </c>
      <c r="D17" s="33">
        <f t="shared" si="1"/>
        <v>2777.6</v>
      </c>
      <c r="E17" s="29">
        <f t="shared" si="2"/>
        <v>91.6548424352417</v>
      </c>
      <c r="F17" s="30">
        <f t="shared" si="3"/>
        <v>671.8000000000001</v>
      </c>
      <c r="G17" s="32">
        <f t="shared" si="4"/>
        <v>625.5</v>
      </c>
      <c r="H17" s="29">
        <f t="shared" si="5"/>
        <v>93.10806787734444</v>
      </c>
      <c r="I17" s="29">
        <f t="shared" si="6"/>
        <v>284.6</v>
      </c>
      <c r="J17" s="33">
        <f t="shared" si="6"/>
        <v>279.30000000000007</v>
      </c>
      <c r="K17" s="33">
        <f t="shared" si="7"/>
        <v>98.13773717498245</v>
      </c>
      <c r="L17" s="33">
        <f t="shared" si="35"/>
        <v>44.652278177458044</v>
      </c>
      <c r="M17" s="79">
        <v>209.4</v>
      </c>
      <c r="N17" s="32">
        <v>209.3</v>
      </c>
      <c r="O17" s="33">
        <f t="shared" si="8"/>
        <v>99.95224450811844</v>
      </c>
      <c r="P17" s="33">
        <f t="shared" si="9"/>
        <v>33.461231015187856</v>
      </c>
      <c r="Q17" s="32">
        <v>3</v>
      </c>
      <c r="R17" s="32">
        <v>2.6</v>
      </c>
      <c r="S17" s="29">
        <f t="shared" si="10"/>
        <v>86.66666666666667</v>
      </c>
      <c r="T17" s="50">
        <v>6.6</v>
      </c>
      <c r="U17" s="32">
        <v>4.8</v>
      </c>
      <c r="V17" s="33">
        <f t="shared" si="11"/>
        <v>72.72727272727273</v>
      </c>
      <c r="W17" s="33">
        <f aca="true" t="shared" si="40" ref="W17:W38">+U17/(G17)*100</f>
        <v>0.7673860911270982</v>
      </c>
      <c r="X17" s="76">
        <v>56.6</v>
      </c>
      <c r="Y17" s="32">
        <v>58</v>
      </c>
      <c r="Z17" s="29">
        <f t="shared" si="12"/>
        <v>102.47349823321554</v>
      </c>
      <c r="AA17" s="29">
        <f t="shared" si="13"/>
        <v>9.272581934452438</v>
      </c>
      <c r="AB17" s="33">
        <v>9</v>
      </c>
      <c r="AC17" s="33">
        <v>4.6</v>
      </c>
      <c r="AD17" s="29">
        <f t="shared" si="14"/>
        <v>51.11111111111111</v>
      </c>
      <c r="AE17" s="29">
        <f t="shared" si="15"/>
        <v>0.7354116706634691</v>
      </c>
      <c r="AF17" s="29">
        <f t="shared" si="36"/>
        <v>387.20000000000005</v>
      </c>
      <c r="AG17" s="33">
        <f>+AK17+AR17+AV17+AY17+BC17+6.6</f>
        <v>346.2</v>
      </c>
      <c r="AH17" s="29">
        <f t="shared" si="16"/>
        <v>89.41115702479337</v>
      </c>
      <c r="AI17" s="29">
        <f t="shared" si="17"/>
        <v>55.34772182254196</v>
      </c>
      <c r="AJ17" s="50">
        <v>38.6</v>
      </c>
      <c r="AK17" s="32">
        <v>38.6</v>
      </c>
      <c r="AL17" s="33">
        <f t="shared" si="18"/>
        <v>100</v>
      </c>
      <c r="AM17" s="32"/>
      <c r="AN17" s="32"/>
      <c r="AO17" s="33"/>
      <c r="AP17" s="33">
        <f t="shared" si="19"/>
        <v>6.171063149480416</v>
      </c>
      <c r="AQ17" s="79">
        <v>7</v>
      </c>
      <c r="AR17" s="32">
        <v>4.6</v>
      </c>
      <c r="AS17" s="33">
        <f t="shared" si="38"/>
        <v>65.71428571428571</v>
      </c>
      <c r="AT17" s="29">
        <f t="shared" si="20"/>
        <v>0.7354116706634691</v>
      </c>
      <c r="AU17" s="30"/>
      <c r="AV17" s="32"/>
      <c r="AW17" s="29"/>
      <c r="AX17" s="29">
        <v>341.6</v>
      </c>
      <c r="AY17" s="33">
        <v>296.4</v>
      </c>
      <c r="AZ17" s="33">
        <f>AY17/AX17*100</f>
        <v>86.76814988290397</v>
      </c>
      <c r="BA17" s="33">
        <f t="shared" si="21"/>
        <v>47.38609112709832</v>
      </c>
      <c r="BB17" s="33"/>
      <c r="BC17" s="32"/>
      <c r="BD17" s="33"/>
      <c r="BE17" s="33"/>
      <c r="BF17" s="33">
        <v>2358.7</v>
      </c>
      <c r="BG17" s="32">
        <v>2152.1</v>
      </c>
      <c r="BH17" s="29">
        <f t="shared" si="22"/>
        <v>91.24093780472295</v>
      </c>
      <c r="BI17" s="51">
        <v>957.8</v>
      </c>
      <c r="BJ17" s="32">
        <v>906</v>
      </c>
      <c r="BK17" s="29">
        <f t="shared" si="23"/>
        <v>94.59177281269577</v>
      </c>
      <c r="BL17" s="52">
        <v>3151.9</v>
      </c>
      <c r="BM17" s="42">
        <v>1909.2</v>
      </c>
      <c r="BN17" s="29">
        <f t="shared" si="24"/>
        <v>60.572987721691675</v>
      </c>
      <c r="BO17" s="41">
        <v>970.5</v>
      </c>
      <c r="BP17" s="29">
        <v>806.4</v>
      </c>
      <c r="BQ17" s="29">
        <f t="shared" si="25"/>
        <v>83.09119010819165</v>
      </c>
      <c r="BR17" s="29">
        <f t="shared" si="26"/>
        <v>42.23758642363293</v>
      </c>
      <c r="BS17" s="41">
        <v>970.5</v>
      </c>
      <c r="BT17" s="29">
        <v>806.4</v>
      </c>
      <c r="BU17" s="29">
        <f t="shared" si="27"/>
        <v>83.09119010819165</v>
      </c>
      <c r="BV17" s="29"/>
      <c r="BW17" s="29"/>
      <c r="BX17" s="29"/>
      <c r="BY17" s="29">
        <v>342.4</v>
      </c>
      <c r="BZ17" s="29">
        <v>233.8</v>
      </c>
      <c r="CA17" s="29">
        <f t="shared" si="28"/>
        <v>68.28271028037383</v>
      </c>
      <c r="CB17" s="29">
        <f t="shared" si="29"/>
        <v>12.245966897129689</v>
      </c>
      <c r="CC17" s="86">
        <v>567.9</v>
      </c>
      <c r="CD17" s="40">
        <v>500.8</v>
      </c>
      <c r="CE17" s="29">
        <f t="shared" si="30"/>
        <v>88.18453953160768</v>
      </c>
      <c r="CF17" s="29">
        <f t="shared" si="39"/>
        <v>26.230882044835536</v>
      </c>
      <c r="CG17" s="43">
        <v>447.1</v>
      </c>
      <c r="CH17" s="40">
        <v>418.8</v>
      </c>
      <c r="CI17" s="29">
        <f t="shared" si="31"/>
        <v>93.6703198389622</v>
      </c>
      <c r="CJ17" s="43">
        <v>70</v>
      </c>
      <c r="CK17" s="35">
        <v>48.5</v>
      </c>
      <c r="CL17" s="29">
        <f t="shared" si="32"/>
        <v>69.28571428571428</v>
      </c>
      <c r="CM17" s="33">
        <f t="shared" si="33"/>
        <v>121.40000000000009</v>
      </c>
      <c r="CN17" s="29">
        <f t="shared" si="34"/>
        <v>868.3999999999999</v>
      </c>
      <c r="CO17" s="29"/>
      <c r="CP17" s="8"/>
      <c r="CQ17" s="8"/>
    </row>
    <row r="18" spans="1:95" ht="25.5">
      <c r="A18" s="13">
        <v>5</v>
      </c>
      <c r="B18" s="15" t="s">
        <v>23</v>
      </c>
      <c r="C18" s="29">
        <f t="shared" si="0"/>
        <v>2875</v>
      </c>
      <c r="D18" s="33">
        <f t="shared" si="1"/>
        <v>2705.1</v>
      </c>
      <c r="E18" s="29">
        <f t="shared" si="2"/>
        <v>94.0904347826087</v>
      </c>
      <c r="F18" s="30">
        <f t="shared" si="3"/>
        <v>412.7</v>
      </c>
      <c r="G18" s="32">
        <f t="shared" si="4"/>
        <v>368.4</v>
      </c>
      <c r="H18" s="29">
        <f t="shared" si="5"/>
        <v>89.26581051611339</v>
      </c>
      <c r="I18" s="29">
        <f aca="true" t="shared" si="41" ref="I18:I24">+M18+Q18+T18+X18+AB18</f>
        <v>209.5</v>
      </c>
      <c r="J18" s="33">
        <f>+N18+R18+U18+Y18+AC18+21.5</f>
        <v>208.5</v>
      </c>
      <c r="K18" s="33">
        <f t="shared" si="7"/>
        <v>99.52267303102626</v>
      </c>
      <c r="L18" s="33">
        <f t="shared" si="35"/>
        <v>56.59609120521173</v>
      </c>
      <c r="M18" s="79">
        <v>103.1</v>
      </c>
      <c r="N18" s="32">
        <v>101.4</v>
      </c>
      <c r="O18" s="33">
        <f t="shared" si="8"/>
        <v>98.35111542192048</v>
      </c>
      <c r="P18" s="33">
        <f t="shared" si="9"/>
        <v>27.524429967426713</v>
      </c>
      <c r="Q18" s="32">
        <v>1.3</v>
      </c>
      <c r="R18" s="32">
        <v>1.3</v>
      </c>
      <c r="S18" s="29">
        <f t="shared" si="10"/>
        <v>100</v>
      </c>
      <c r="T18" s="50">
        <v>5.4</v>
      </c>
      <c r="U18" s="32">
        <v>4.3</v>
      </c>
      <c r="V18" s="33">
        <f t="shared" si="11"/>
        <v>79.62962962962962</v>
      </c>
      <c r="W18" s="33">
        <f t="shared" si="40"/>
        <v>1.1672095548317047</v>
      </c>
      <c r="X18" s="76">
        <v>54.7</v>
      </c>
      <c r="Y18" s="32">
        <v>39.7</v>
      </c>
      <c r="Z18" s="29">
        <f t="shared" si="12"/>
        <v>72.57769652650823</v>
      </c>
      <c r="AA18" s="29">
        <f t="shared" si="13"/>
        <v>10.776330076004346</v>
      </c>
      <c r="AB18" s="33">
        <v>45</v>
      </c>
      <c r="AC18" s="33">
        <v>40.3</v>
      </c>
      <c r="AD18" s="29">
        <f t="shared" si="14"/>
        <v>89.55555555555554</v>
      </c>
      <c r="AE18" s="29">
        <f t="shared" si="15"/>
        <v>10.939196525515744</v>
      </c>
      <c r="AF18" s="29">
        <f t="shared" si="36"/>
        <v>203.2</v>
      </c>
      <c r="AG18" s="33">
        <f>+AK18+AR18+AV18+AY18+BC18</f>
        <v>159.9</v>
      </c>
      <c r="AH18" s="29">
        <f t="shared" si="16"/>
        <v>78.69094488188976</v>
      </c>
      <c r="AI18" s="29">
        <f t="shared" si="17"/>
        <v>43.40390879478828</v>
      </c>
      <c r="AJ18" s="50">
        <v>30.4</v>
      </c>
      <c r="AK18" s="32">
        <v>34.6</v>
      </c>
      <c r="AL18" s="33">
        <f t="shared" si="18"/>
        <v>113.81578947368422</v>
      </c>
      <c r="AM18" s="32"/>
      <c r="AN18" s="32"/>
      <c r="AO18" s="33"/>
      <c r="AP18" s="33">
        <f t="shared" si="19"/>
        <v>9.391965255157439</v>
      </c>
      <c r="AQ18" s="76">
        <v>12.8</v>
      </c>
      <c r="AR18" s="32">
        <v>12.8</v>
      </c>
      <c r="AS18" s="33">
        <f t="shared" si="38"/>
        <v>100</v>
      </c>
      <c r="AT18" s="29">
        <f t="shared" si="20"/>
        <v>3.474484256243214</v>
      </c>
      <c r="AU18" s="30"/>
      <c r="AV18" s="30"/>
      <c r="AW18" s="29"/>
      <c r="AX18" s="29">
        <v>160</v>
      </c>
      <c r="AY18" s="33">
        <v>112.5</v>
      </c>
      <c r="AZ18" s="33">
        <f>AY18/AX18*100</f>
        <v>70.3125</v>
      </c>
      <c r="BA18" s="33">
        <f t="shared" si="21"/>
        <v>30.537459283387626</v>
      </c>
      <c r="BB18" s="33"/>
      <c r="BC18" s="32"/>
      <c r="BD18" s="33"/>
      <c r="BE18" s="33">
        <f>BC18/G18*100</f>
        <v>0</v>
      </c>
      <c r="BF18" s="33">
        <v>2462.3</v>
      </c>
      <c r="BG18" s="32">
        <v>2336.7</v>
      </c>
      <c r="BH18" s="29">
        <f t="shared" si="22"/>
        <v>94.89907809771351</v>
      </c>
      <c r="BI18" s="51">
        <v>856.7</v>
      </c>
      <c r="BJ18" s="32">
        <v>813</v>
      </c>
      <c r="BK18" s="29">
        <f t="shared" si="23"/>
        <v>94.89903116610247</v>
      </c>
      <c r="BL18" s="52">
        <v>2908</v>
      </c>
      <c r="BM18" s="42">
        <v>1627.2</v>
      </c>
      <c r="BN18" s="29">
        <f t="shared" si="24"/>
        <v>55.95598349381018</v>
      </c>
      <c r="BO18" s="41">
        <v>703.2</v>
      </c>
      <c r="BP18" s="29">
        <v>623.7</v>
      </c>
      <c r="BQ18" s="29">
        <f t="shared" si="25"/>
        <v>88.69453924914676</v>
      </c>
      <c r="BR18" s="29">
        <f t="shared" si="26"/>
        <v>38.32964601769911</v>
      </c>
      <c r="BS18" s="41">
        <v>702.2</v>
      </c>
      <c r="BT18" s="29">
        <v>623.7</v>
      </c>
      <c r="BU18" s="29">
        <f t="shared" si="27"/>
        <v>88.82084876103674</v>
      </c>
      <c r="BV18" s="29">
        <v>3</v>
      </c>
      <c r="BW18" s="29">
        <v>3</v>
      </c>
      <c r="BX18" s="29">
        <f>BW18/BV18*100</f>
        <v>100</v>
      </c>
      <c r="BY18" s="29">
        <v>315.6</v>
      </c>
      <c r="BZ18" s="29">
        <v>257.1</v>
      </c>
      <c r="CA18" s="29">
        <f t="shared" si="28"/>
        <v>81.4638783269962</v>
      </c>
      <c r="CB18" s="29">
        <f t="shared" si="29"/>
        <v>15.800147492625369</v>
      </c>
      <c r="CC18" s="43">
        <v>1021.4</v>
      </c>
      <c r="CD18" s="35">
        <v>705.1</v>
      </c>
      <c r="CE18" s="29">
        <f t="shared" si="30"/>
        <v>69.03270021539065</v>
      </c>
      <c r="CF18" s="29">
        <f t="shared" si="39"/>
        <v>43.33210422812193</v>
      </c>
      <c r="CG18" s="37">
        <v>178.3</v>
      </c>
      <c r="CH18" s="35">
        <v>159.9</v>
      </c>
      <c r="CI18" s="29">
        <f t="shared" si="31"/>
        <v>89.68031407739764</v>
      </c>
      <c r="CJ18" s="43">
        <v>104.1</v>
      </c>
      <c r="CK18" s="35">
        <v>30</v>
      </c>
      <c r="CL18" s="29">
        <f t="shared" si="32"/>
        <v>28.818443804034583</v>
      </c>
      <c r="CM18" s="33">
        <f t="shared" si="33"/>
        <v>33</v>
      </c>
      <c r="CN18" s="29">
        <f t="shared" si="34"/>
        <v>1077.8999999999999</v>
      </c>
      <c r="CO18" s="29"/>
      <c r="CP18" s="8"/>
      <c r="CQ18" s="8"/>
    </row>
    <row r="19" spans="1:95" ht="25.5">
      <c r="A19" s="13">
        <v>6</v>
      </c>
      <c r="B19" s="15" t="s">
        <v>24</v>
      </c>
      <c r="C19" s="33">
        <f t="shared" si="0"/>
        <v>5690</v>
      </c>
      <c r="D19" s="33">
        <f t="shared" si="1"/>
        <v>5411.5</v>
      </c>
      <c r="E19" s="29">
        <f t="shared" si="2"/>
        <v>95.1054481546573</v>
      </c>
      <c r="F19" s="30">
        <f t="shared" si="3"/>
        <v>451.6</v>
      </c>
      <c r="G19" s="32">
        <f t="shared" si="4"/>
        <v>276.7</v>
      </c>
      <c r="H19" s="29">
        <f t="shared" si="5"/>
        <v>61.27103631532329</v>
      </c>
      <c r="I19" s="29">
        <f t="shared" si="41"/>
        <v>285.1</v>
      </c>
      <c r="J19" s="33">
        <f>+N19+R19+U19+Y19+AC19</f>
        <v>211.5</v>
      </c>
      <c r="K19" s="33">
        <f t="shared" si="7"/>
        <v>74.18449666783584</v>
      </c>
      <c r="L19" s="33">
        <f t="shared" si="35"/>
        <v>76.43657390675823</v>
      </c>
      <c r="M19" s="76">
        <v>70.4</v>
      </c>
      <c r="N19" s="32">
        <v>54.6</v>
      </c>
      <c r="O19" s="33">
        <f t="shared" si="8"/>
        <v>77.55681818181817</v>
      </c>
      <c r="P19" s="33">
        <f t="shared" si="9"/>
        <v>19.73256234188652</v>
      </c>
      <c r="Q19" s="32">
        <v>1</v>
      </c>
      <c r="R19" s="32">
        <v>1</v>
      </c>
      <c r="S19" s="29">
        <f t="shared" si="10"/>
        <v>100</v>
      </c>
      <c r="T19" s="53">
        <v>4</v>
      </c>
      <c r="U19" s="32">
        <v>4.4</v>
      </c>
      <c r="V19" s="33">
        <f t="shared" si="11"/>
        <v>110.00000000000001</v>
      </c>
      <c r="W19" s="33">
        <f t="shared" si="40"/>
        <v>1.5901698590531261</v>
      </c>
      <c r="X19" s="76">
        <v>198.7</v>
      </c>
      <c r="Y19" s="32">
        <v>138.8</v>
      </c>
      <c r="Z19" s="55">
        <f t="shared" si="12"/>
        <v>69.85405133366885</v>
      </c>
      <c r="AA19" s="29">
        <f t="shared" si="13"/>
        <v>50.16263100831225</v>
      </c>
      <c r="AB19" s="33">
        <v>11</v>
      </c>
      <c r="AC19" s="33">
        <v>12.7</v>
      </c>
      <c r="AD19" s="29">
        <f t="shared" si="14"/>
        <v>115.45454545454545</v>
      </c>
      <c r="AE19" s="29">
        <f t="shared" si="15"/>
        <v>4.589808456812432</v>
      </c>
      <c r="AF19" s="29">
        <f t="shared" si="36"/>
        <v>166.5</v>
      </c>
      <c r="AG19" s="33">
        <f t="shared" si="37"/>
        <v>65.2</v>
      </c>
      <c r="AH19" s="29">
        <f t="shared" si="16"/>
        <v>39.15915915915916</v>
      </c>
      <c r="AI19" s="29">
        <f t="shared" si="17"/>
        <v>23.56342609324178</v>
      </c>
      <c r="AJ19" s="53">
        <v>22.7</v>
      </c>
      <c r="AK19" s="33">
        <v>22.7</v>
      </c>
      <c r="AL19" s="33">
        <f t="shared" si="18"/>
        <v>100</v>
      </c>
      <c r="AM19" s="32"/>
      <c r="AN19" s="32"/>
      <c r="AO19" s="33"/>
      <c r="AP19" s="33">
        <f t="shared" si="19"/>
        <v>8.203830863751357</v>
      </c>
      <c r="AQ19" s="76">
        <v>2.2</v>
      </c>
      <c r="AR19" s="32">
        <v>2.2</v>
      </c>
      <c r="AS19" s="33">
        <f t="shared" si="38"/>
        <v>100</v>
      </c>
      <c r="AT19" s="29">
        <f t="shared" si="20"/>
        <v>0.7950849295265631</v>
      </c>
      <c r="AU19" s="30"/>
      <c r="AV19" s="30"/>
      <c r="AW19" s="29"/>
      <c r="AX19" s="29">
        <v>4.3</v>
      </c>
      <c r="AY19" s="33">
        <v>4.3</v>
      </c>
      <c r="AZ19" s="33">
        <f aca="true" t="shared" si="42" ref="AZ19:AZ24">AY19/AX19*100</f>
        <v>100</v>
      </c>
      <c r="BA19" s="33">
        <f t="shared" si="21"/>
        <v>1.554029634983737</v>
      </c>
      <c r="BB19" s="33">
        <v>137.3</v>
      </c>
      <c r="BC19" s="32">
        <v>36</v>
      </c>
      <c r="BD19" s="33">
        <f>BC19/BB19*100</f>
        <v>26.219956300072834</v>
      </c>
      <c r="BE19" s="33">
        <f>BC19/G19*100</f>
        <v>13.010480664980124</v>
      </c>
      <c r="BF19" s="33">
        <v>5238.4</v>
      </c>
      <c r="BG19" s="32">
        <v>5134.8</v>
      </c>
      <c r="BH19" s="29">
        <f t="shared" si="22"/>
        <v>98.02229688454491</v>
      </c>
      <c r="BI19" s="51">
        <v>835</v>
      </c>
      <c r="BJ19" s="32">
        <v>808.5</v>
      </c>
      <c r="BK19" s="29">
        <f t="shared" si="23"/>
        <v>96.82634730538922</v>
      </c>
      <c r="BL19" s="52">
        <v>5744</v>
      </c>
      <c r="BM19" s="35">
        <v>5443.7</v>
      </c>
      <c r="BN19" s="29">
        <f t="shared" si="24"/>
        <v>94.77193593314763</v>
      </c>
      <c r="BO19" s="41">
        <v>698.4</v>
      </c>
      <c r="BP19" s="29">
        <v>596.7</v>
      </c>
      <c r="BQ19" s="29">
        <f t="shared" si="25"/>
        <v>85.43814432989691</v>
      </c>
      <c r="BR19" s="29">
        <f t="shared" si="26"/>
        <v>10.9612947076437</v>
      </c>
      <c r="BS19" s="41">
        <v>670.5</v>
      </c>
      <c r="BT19" s="29">
        <v>568.8</v>
      </c>
      <c r="BU19" s="29">
        <f t="shared" si="27"/>
        <v>84.83221476510067</v>
      </c>
      <c r="BV19" s="29">
        <v>6</v>
      </c>
      <c r="BW19" s="29">
        <v>6</v>
      </c>
      <c r="BX19" s="29">
        <f>BW19/BV19*100</f>
        <v>100</v>
      </c>
      <c r="BY19" s="29">
        <v>364.3</v>
      </c>
      <c r="BZ19" s="29">
        <v>328.8</v>
      </c>
      <c r="CA19" s="29">
        <f t="shared" si="28"/>
        <v>90.25528410650563</v>
      </c>
      <c r="CB19" s="29">
        <f t="shared" si="29"/>
        <v>6.040009552326543</v>
      </c>
      <c r="CC19" s="43">
        <v>349.3</v>
      </c>
      <c r="CD19" s="35">
        <v>276.3</v>
      </c>
      <c r="CE19" s="29">
        <f t="shared" si="30"/>
        <v>79.1010592613799</v>
      </c>
      <c r="CF19" s="29">
        <f t="shared" si="39"/>
        <v>5.075591968697761</v>
      </c>
      <c r="CG19" s="43">
        <v>228.3</v>
      </c>
      <c r="CH19" s="35">
        <v>211.2</v>
      </c>
      <c r="CI19" s="29">
        <f t="shared" si="31"/>
        <v>92.50985545335084</v>
      </c>
      <c r="CJ19" s="37">
        <v>66.3</v>
      </c>
      <c r="CK19" s="35">
        <v>20.9</v>
      </c>
      <c r="CL19" s="29">
        <f t="shared" si="32"/>
        <v>31.52337858220211</v>
      </c>
      <c r="CM19" s="33">
        <f t="shared" si="33"/>
        <v>54</v>
      </c>
      <c r="CN19" s="29">
        <f t="shared" si="34"/>
        <v>-32.19999999999982</v>
      </c>
      <c r="CO19" s="29"/>
      <c r="CP19" s="8"/>
      <c r="CQ19" s="8"/>
    </row>
    <row r="20" spans="1:95" ht="15.75" customHeight="1">
      <c r="A20" s="13">
        <v>7</v>
      </c>
      <c r="B20" s="15" t="s">
        <v>25</v>
      </c>
      <c r="C20" s="29">
        <f t="shared" si="0"/>
        <v>4730.1</v>
      </c>
      <c r="D20" s="33">
        <f t="shared" si="1"/>
        <v>4283.9</v>
      </c>
      <c r="E20" s="29">
        <f t="shared" si="2"/>
        <v>90.5667956279994</v>
      </c>
      <c r="F20" s="30">
        <f t="shared" si="3"/>
        <v>1456.6</v>
      </c>
      <c r="G20" s="32">
        <f t="shared" si="4"/>
        <v>1255.2</v>
      </c>
      <c r="H20" s="29">
        <f t="shared" si="5"/>
        <v>86.17328024165867</v>
      </c>
      <c r="I20" s="29">
        <f t="shared" si="41"/>
        <v>772.1</v>
      </c>
      <c r="J20" s="33">
        <f>+N20+R20+U20+Y20+AC20+0.5</f>
        <v>697.2</v>
      </c>
      <c r="K20" s="33">
        <f t="shared" si="7"/>
        <v>90.29918404351768</v>
      </c>
      <c r="L20" s="33">
        <f t="shared" si="35"/>
        <v>55.54493307839389</v>
      </c>
      <c r="M20" s="80">
        <v>346.3</v>
      </c>
      <c r="N20" s="32">
        <v>340.2</v>
      </c>
      <c r="O20" s="33">
        <f t="shared" si="8"/>
        <v>98.23852151313889</v>
      </c>
      <c r="P20" s="33">
        <f t="shared" si="9"/>
        <v>27.10325047801147</v>
      </c>
      <c r="Q20" s="32">
        <v>6</v>
      </c>
      <c r="R20" s="32">
        <v>2</v>
      </c>
      <c r="S20" s="29">
        <f t="shared" si="10"/>
        <v>33.33333333333333</v>
      </c>
      <c r="T20" s="31">
        <v>13.7</v>
      </c>
      <c r="U20" s="32">
        <v>12.8</v>
      </c>
      <c r="V20" s="33">
        <f t="shared" si="11"/>
        <v>93.43065693430658</v>
      </c>
      <c r="W20" s="33">
        <f t="shared" si="40"/>
        <v>1.0197578075207139</v>
      </c>
      <c r="X20" s="75">
        <v>285</v>
      </c>
      <c r="Y20" s="32">
        <v>250</v>
      </c>
      <c r="Z20" s="29">
        <f t="shared" si="12"/>
        <v>87.71929824561403</v>
      </c>
      <c r="AA20" s="29">
        <f t="shared" si="13"/>
        <v>19.91714467813894</v>
      </c>
      <c r="AB20" s="33">
        <v>121.1</v>
      </c>
      <c r="AC20" s="33">
        <v>91.7</v>
      </c>
      <c r="AD20" s="29">
        <f t="shared" si="14"/>
        <v>75.72254335260115</v>
      </c>
      <c r="AE20" s="29">
        <f t="shared" si="15"/>
        <v>7.305608667941364</v>
      </c>
      <c r="AF20" s="29">
        <f t="shared" si="36"/>
        <v>684.5</v>
      </c>
      <c r="AG20" s="33">
        <f t="shared" si="37"/>
        <v>558</v>
      </c>
      <c r="AH20" s="29">
        <f t="shared" si="16"/>
        <v>81.51935719503287</v>
      </c>
      <c r="AI20" s="29">
        <f t="shared" si="17"/>
        <v>44.45506692160612</v>
      </c>
      <c r="AJ20" s="44">
        <v>364.7</v>
      </c>
      <c r="AK20" s="32">
        <v>364.7</v>
      </c>
      <c r="AL20" s="33">
        <f t="shared" si="18"/>
        <v>100</v>
      </c>
      <c r="AM20" s="32"/>
      <c r="AN20" s="32"/>
      <c r="AO20" s="33"/>
      <c r="AP20" s="33">
        <f t="shared" si="19"/>
        <v>29.055130656469085</v>
      </c>
      <c r="AQ20" s="75">
        <v>16.7</v>
      </c>
      <c r="AR20" s="32">
        <v>16.4</v>
      </c>
      <c r="AS20" s="33">
        <f t="shared" si="38"/>
        <v>98.20359281437125</v>
      </c>
      <c r="AT20" s="33">
        <f t="shared" si="20"/>
        <v>1.3065646908859145</v>
      </c>
      <c r="AU20" s="32"/>
      <c r="AV20" s="32"/>
      <c r="AW20" s="29"/>
      <c r="AX20" s="29">
        <v>303.1</v>
      </c>
      <c r="AY20" s="33">
        <v>176.9</v>
      </c>
      <c r="AZ20" s="33">
        <f t="shared" si="42"/>
        <v>58.36357637743319</v>
      </c>
      <c r="BA20" s="33">
        <f t="shared" si="21"/>
        <v>14.093371574251115</v>
      </c>
      <c r="BB20" s="33"/>
      <c r="BC20" s="32"/>
      <c r="BD20" s="33"/>
      <c r="BE20" s="33"/>
      <c r="BF20" s="33">
        <v>3273.5</v>
      </c>
      <c r="BG20" s="32">
        <v>3028.7</v>
      </c>
      <c r="BH20" s="29">
        <f t="shared" si="22"/>
        <v>92.52176569421108</v>
      </c>
      <c r="BI20" s="34">
        <v>519.4</v>
      </c>
      <c r="BJ20" s="32">
        <v>519.4</v>
      </c>
      <c r="BK20" s="29">
        <f t="shared" si="23"/>
        <v>100</v>
      </c>
      <c r="BL20" s="45">
        <v>4841.1</v>
      </c>
      <c r="BM20" s="35">
        <v>3088</v>
      </c>
      <c r="BN20" s="29">
        <f t="shared" si="24"/>
        <v>63.78715581169568</v>
      </c>
      <c r="BO20" s="41">
        <v>1051.6</v>
      </c>
      <c r="BP20" s="29">
        <v>751.5</v>
      </c>
      <c r="BQ20" s="29">
        <f t="shared" si="25"/>
        <v>71.46253328261697</v>
      </c>
      <c r="BR20" s="29">
        <f t="shared" si="26"/>
        <v>24.33613989637306</v>
      </c>
      <c r="BS20" s="41">
        <v>1051.6</v>
      </c>
      <c r="BT20" s="29">
        <v>751.5</v>
      </c>
      <c r="BU20" s="29">
        <f t="shared" si="27"/>
        <v>71.46253328261697</v>
      </c>
      <c r="BV20" s="29">
        <v>84.6</v>
      </c>
      <c r="BW20" s="29">
        <v>78.1</v>
      </c>
      <c r="BX20" s="29">
        <f>BW20/BV20*100</f>
        <v>92.31678486997636</v>
      </c>
      <c r="BY20" s="29">
        <v>538.7</v>
      </c>
      <c r="BZ20" s="29">
        <v>509.3</v>
      </c>
      <c r="CA20" s="29">
        <f t="shared" si="28"/>
        <v>94.54241692964544</v>
      </c>
      <c r="CB20" s="29">
        <f t="shared" si="29"/>
        <v>16.492875647668395</v>
      </c>
      <c r="CC20" s="43">
        <v>670.4</v>
      </c>
      <c r="CD20" s="35">
        <v>542.4</v>
      </c>
      <c r="CE20" s="29">
        <f t="shared" si="30"/>
        <v>80.90692124105013</v>
      </c>
      <c r="CF20" s="29">
        <f t="shared" si="39"/>
        <v>17.564766839378237</v>
      </c>
      <c r="CG20" s="37">
        <v>456.6</v>
      </c>
      <c r="CH20" s="42">
        <v>418.7</v>
      </c>
      <c r="CI20" s="29">
        <f t="shared" si="31"/>
        <v>91.69951817783617</v>
      </c>
      <c r="CJ20" s="37">
        <v>159.9</v>
      </c>
      <c r="CK20" s="40">
        <v>95.1</v>
      </c>
      <c r="CL20" s="29">
        <f t="shared" si="32"/>
        <v>59.47467166979361</v>
      </c>
      <c r="CM20" s="33">
        <f t="shared" si="33"/>
        <v>111</v>
      </c>
      <c r="CN20" s="29">
        <f t="shared" si="34"/>
        <v>1195.8999999999996</v>
      </c>
      <c r="CO20" s="29"/>
      <c r="CP20" s="8"/>
      <c r="CQ20" s="8"/>
    </row>
    <row r="21" spans="1:95" ht="15.75" customHeight="1">
      <c r="A21" s="13">
        <v>8</v>
      </c>
      <c r="B21" s="15" t="s">
        <v>26</v>
      </c>
      <c r="C21" s="29">
        <f t="shared" si="0"/>
        <v>5360</v>
      </c>
      <c r="D21" s="33">
        <f t="shared" si="1"/>
        <v>4480.6</v>
      </c>
      <c r="E21" s="29">
        <f t="shared" si="2"/>
        <v>83.59328358208955</v>
      </c>
      <c r="F21" s="30">
        <f t="shared" si="3"/>
        <v>330.9</v>
      </c>
      <c r="G21" s="32">
        <f t="shared" si="4"/>
        <v>275</v>
      </c>
      <c r="H21" s="29">
        <f t="shared" si="5"/>
        <v>83.10667875491086</v>
      </c>
      <c r="I21" s="29">
        <f t="shared" si="41"/>
        <v>157.9</v>
      </c>
      <c r="J21" s="33">
        <f>+N21+R21+U21+Y21+AC21</f>
        <v>241.79999999999998</v>
      </c>
      <c r="K21" s="33">
        <f t="shared" si="7"/>
        <v>153.1348955034832</v>
      </c>
      <c r="L21" s="33">
        <f t="shared" si="35"/>
        <v>87.92727272727272</v>
      </c>
      <c r="M21" s="80">
        <v>57</v>
      </c>
      <c r="N21" s="32">
        <v>58.6</v>
      </c>
      <c r="O21" s="33">
        <f t="shared" si="8"/>
        <v>102.80701754385966</v>
      </c>
      <c r="P21" s="33">
        <f t="shared" si="9"/>
        <v>21.309090909090912</v>
      </c>
      <c r="Q21" s="32">
        <v>0.3</v>
      </c>
      <c r="R21" s="32">
        <v>46.5</v>
      </c>
      <c r="S21" s="55" t="s">
        <v>75</v>
      </c>
      <c r="T21" s="31">
        <v>4.6</v>
      </c>
      <c r="U21" s="32">
        <v>3.7</v>
      </c>
      <c r="V21" s="33">
        <f t="shared" si="11"/>
        <v>80.43478260869567</v>
      </c>
      <c r="W21" s="33">
        <f t="shared" si="40"/>
        <v>1.3454545454545455</v>
      </c>
      <c r="X21" s="75">
        <v>81</v>
      </c>
      <c r="Y21" s="32">
        <v>118.3</v>
      </c>
      <c r="Z21" s="29">
        <f t="shared" si="12"/>
        <v>146.04938271604937</v>
      </c>
      <c r="AA21" s="29">
        <f t="shared" si="13"/>
        <v>43.018181818181816</v>
      </c>
      <c r="AB21" s="33">
        <v>15</v>
      </c>
      <c r="AC21" s="33">
        <v>14.7</v>
      </c>
      <c r="AD21" s="29">
        <f t="shared" si="14"/>
        <v>98</v>
      </c>
      <c r="AE21" s="29">
        <f t="shared" si="15"/>
        <v>5.345454545454545</v>
      </c>
      <c r="AF21" s="29">
        <f t="shared" si="36"/>
        <v>173</v>
      </c>
      <c r="AG21" s="33">
        <f>+AK21+AR21+AV21+AY21+BC21</f>
        <v>33.2</v>
      </c>
      <c r="AH21" s="29">
        <f t="shared" si="16"/>
        <v>19.190751445086708</v>
      </c>
      <c r="AI21" s="29">
        <f t="shared" si="17"/>
        <v>12.072727272727274</v>
      </c>
      <c r="AJ21" s="31">
        <v>17.4</v>
      </c>
      <c r="AK21" s="32">
        <v>13.7</v>
      </c>
      <c r="AL21" s="33">
        <f t="shared" si="18"/>
        <v>78.73563218390804</v>
      </c>
      <c r="AM21" s="32"/>
      <c r="AN21" s="32"/>
      <c r="AO21" s="33"/>
      <c r="AP21" s="33">
        <f t="shared" si="19"/>
        <v>4.9818181818181815</v>
      </c>
      <c r="AQ21" s="80">
        <v>15.2</v>
      </c>
      <c r="AR21" s="32">
        <v>2.4</v>
      </c>
      <c r="AS21" s="33">
        <f t="shared" si="38"/>
        <v>15.789473684210526</v>
      </c>
      <c r="AT21" s="33">
        <f t="shared" si="20"/>
        <v>0.8727272727272728</v>
      </c>
      <c r="AU21" s="32">
        <v>1.7</v>
      </c>
      <c r="AV21" s="32">
        <v>1.6</v>
      </c>
      <c r="AW21" s="29">
        <f>AV21/AU21*100</f>
        <v>94.11764705882354</v>
      </c>
      <c r="AX21" s="29">
        <v>138.7</v>
      </c>
      <c r="AY21" s="33">
        <v>15.5</v>
      </c>
      <c r="AZ21" s="29">
        <f t="shared" si="42"/>
        <v>11.175198269646721</v>
      </c>
      <c r="BA21" s="29">
        <f t="shared" si="21"/>
        <v>5.636363636363637</v>
      </c>
      <c r="BB21" s="29"/>
      <c r="BC21" s="32"/>
      <c r="BD21" s="29"/>
      <c r="BE21" s="29">
        <f>BC21/G21*100</f>
        <v>0</v>
      </c>
      <c r="BF21" s="33">
        <v>5029.1</v>
      </c>
      <c r="BG21" s="32">
        <v>4205.6</v>
      </c>
      <c r="BH21" s="29">
        <f t="shared" si="22"/>
        <v>83.6253007496371</v>
      </c>
      <c r="BI21" s="34">
        <v>1057.9</v>
      </c>
      <c r="BJ21" s="32">
        <v>1012.8</v>
      </c>
      <c r="BK21" s="29">
        <f t="shared" si="23"/>
        <v>95.73683713016352</v>
      </c>
      <c r="BL21" s="36">
        <v>5415</v>
      </c>
      <c r="BM21" s="35">
        <v>3707.6</v>
      </c>
      <c r="BN21" s="29">
        <f t="shared" si="24"/>
        <v>68.46906740535549</v>
      </c>
      <c r="BO21" s="41">
        <v>747.7</v>
      </c>
      <c r="BP21" s="29">
        <v>613.2</v>
      </c>
      <c r="BQ21" s="29">
        <f t="shared" si="25"/>
        <v>82.01150193928046</v>
      </c>
      <c r="BR21" s="29">
        <f t="shared" si="26"/>
        <v>16.53900097097853</v>
      </c>
      <c r="BS21" s="41">
        <v>747.7</v>
      </c>
      <c r="BT21" s="29">
        <v>613.2</v>
      </c>
      <c r="BU21" s="29">
        <f t="shared" si="27"/>
        <v>82.01150193928046</v>
      </c>
      <c r="BV21" s="29">
        <v>20.4</v>
      </c>
      <c r="BW21" s="29">
        <v>20.4</v>
      </c>
      <c r="BX21" s="29">
        <f>BW21/BV21*100</f>
        <v>100</v>
      </c>
      <c r="BY21" s="29">
        <v>300.5</v>
      </c>
      <c r="BZ21" s="29">
        <v>196.6</v>
      </c>
      <c r="CA21" s="29">
        <f t="shared" si="28"/>
        <v>65.42429284525791</v>
      </c>
      <c r="CB21" s="29">
        <f t="shared" si="29"/>
        <v>5.302621642032582</v>
      </c>
      <c r="CC21" s="37">
        <v>598.7</v>
      </c>
      <c r="CD21" s="35">
        <v>534.3</v>
      </c>
      <c r="CE21" s="29">
        <f t="shared" si="30"/>
        <v>89.2433606146651</v>
      </c>
      <c r="CF21" s="29">
        <f t="shared" si="39"/>
        <v>14.410939691444598</v>
      </c>
      <c r="CG21" s="37">
        <v>385.3</v>
      </c>
      <c r="CH21" s="35">
        <v>370.1</v>
      </c>
      <c r="CI21" s="29">
        <f t="shared" si="31"/>
        <v>96.0550220607319</v>
      </c>
      <c r="CJ21" s="43">
        <v>114.7</v>
      </c>
      <c r="CK21" s="35">
        <v>100.1</v>
      </c>
      <c r="CL21" s="29">
        <f t="shared" si="32"/>
        <v>87.27114210985178</v>
      </c>
      <c r="CM21" s="33">
        <f t="shared" si="33"/>
        <v>55</v>
      </c>
      <c r="CN21" s="29">
        <f t="shared" si="34"/>
        <v>773.0000000000005</v>
      </c>
      <c r="CO21" s="29"/>
      <c r="CP21" s="8"/>
      <c r="CQ21" s="8"/>
    </row>
    <row r="22" spans="1:95" ht="15" customHeight="1">
      <c r="A22" s="13">
        <v>9</v>
      </c>
      <c r="B22" s="15" t="s">
        <v>47</v>
      </c>
      <c r="C22" s="29">
        <f t="shared" si="0"/>
        <v>2665.3999999999996</v>
      </c>
      <c r="D22" s="33">
        <f t="shared" si="1"/>
        <v>2318.1000000000004</v>
      </c>
      <c r="E22" s="29">
        <f t="shared" si="2"/>
        <v>86.97006077886998</v>
      </c>
      <c r="F22" s="30">
        <f t="shared" si="3"/>
        <v>1016.5999999999999</v>
      </c>
      <c r="G22" s="32">
        <f t="shared" si="4"/>
        <v>842.7</v>
      </c>
      <c r="H22" s="29">
        <f t="shared" si="5"/>
        <v>82.89396025968917</v>
      </c>
      <c r="I22" s="29">
        <f t="shared" si="41"/>
        <v>452.8</v>
      </c>
      <c r="J22" s="33">
        <f>+N22+R22+U22+Y22+AC22-11</f>
        <v>277.3</v>
      </c>
      <c r="K22" s="33">
        <f t="shared" si="7"/>
        <v>61.24116607773852</v>
      </c>
      <c r="L22" s="33">
        <f t="shared" si="35"/>
        <v>32.9061350421265</v>
      </c>
      <c r="M22" s="80">
        <v>137</v>
      </c>
      <c r="N22" s="32">
        <v>82.2</v>
      </c>
      <c r="O22" s="33">
        <f t="shared" si="8"/>
        <v>60</v>
      </c>
      <c r="P22" s="33">
        <f t="shared" si="9"/>
        <v>9.754360982556069</v>
      </c>
      <c r="Q22" s="32">
        <v>5</v>
      </c>
      <c r="R22" s="32">
        <v>4.5</v>
      </c>
      <c r="S22" s="29">
        <f t="shared" si="10"/>
        <v>90</v>
      </c>
      <c r="T22" s="31">
        <v>9.8</v>
      </c>
      <c r="U22" s="32">
        <v>7.1</v>
      </c>
      <c r="V22" s="33">
        <f t="shared" si="11"/>
        <v>72.44897959183673</v>
      </c>
      <c r="W22" s="33">
        <f t="shared" si="40"/>
        <v>0.8425299632134804</v>
      </c>
      <c r="X22" s="75">
        <v>211</v>
      </c>
      <c r="Y22" s="32">
        <v>106.8</v>
      </c>
      <c r="Z22" s="29">
        <f t="shared" si="12"/>
        <v>50.61611374407583</v>
      </c>
      <c r="AA22" s="29">
        <f t="shared" si="13"/>
        <v>12.673549305802775</v>
      </c>
      <c r="AB22" s="29">
        <v>90</v>
      </c>
      <c r="AC22" s="33">
        <v>87.7</v>
      </c>
      <c r="AD22" s="29">
        <f t="shared" si="14"/>
        <v>97.44444444444444</v>
      </c>
      <c r="AE22" s="29">
        <f t="shared" si="15"/>
        <v>10.407025038566513</v>
      </c>
      <c r="AF22" s="29">
        <f t="shared" si="36"/>
        <v>563.8</v>
      </c>
      <c r="AG22" s="33">
        <f t="shared" si="37"/>
        <v>565.4000000000001</v>
      </c>
      <c r="AH22" s="29">
        <f t="shared" si="16"/>
        <v>100.28378857750977</v>
      </c>
      <c r="AI22" s="29">
        <f t="shared" si="17"/>
        <v>67.0938649578735</v>
      </c>
      <c r="AJ22" s="44">
        <v>210</v>
      </c>
      <c r="AK22" s="32">
        <v>209.3</v>
      </c>
      <c r="AL22" s="33">
        <f t="shared" si="18"/>
        <v>99.66666666666667</v>
      </c>
      <c r="AM22" s="32"/>
      <c r="AN22" s="32"/>
      <c r="AO22" s="33"/>
      <c r="AP22" s="33">
        <f t="shared" si="19"/>
        <v>24.83683398599739</v>
      </c>
      <c r="AQ22" s="75">
        <v>5.8</v>
      </c>
      <c r="AR22" s="32">
        <v>5</v>
      </c>
      <c r="AS22" s="33">
        <f t="shared" si="38"/>
        <v>86.20689655172414</v>
      </c>
      <c r="AT22" s="33">
        <f t="shared" si="20"/>
        <v>0.5933309600094933</v>
      </c>
      <c r="AU22" s="32"/>
      <c r="AV22" s="32"/>
      <c r="AW22" s="29"/>
      <c r="AX22" s="29">
        <v>348</v>
      </c>
      <c r="AY22" s="33">
        <v>351.1</v>
      </c>
      <c r="AZ22" s="29">
        <f t="shared" si="42"/>
        <v>100.89080459770116</v>
      </c>
      <c r="BA22" s="29">
        <f t="shared" si="21"/>
        <v>41.663700011866624</v>
      </c>
      <c r="BB22" s="29"/>
      <c r="BC22" s="30"/>
      <c r="BD22" s="29"/>
      <c r="BE22" s="29"/>
      <c r="BF22" s="33">
        <v>1648.8</v>
      </c>
      <c r="BG22" s="32">
        <v>1475.4</v>
      </c>
      <c r="BH22" s="29">
        <f t="shared" si="22"/>
        <v>89.48326055312957</v>
      </c>
      <c r="BI22" s="34">
        <v>977.7</v>
      </c>
      <c r="BJ22" s="32">
        <v>912.8</v>
      </c>
      <c r="BK22" s="29">
        <f t="shared" si="23"/>
        <v>93.36197197504346</v>
      </c>
      <c r="BL22" s="36">
        <v>2864.4</v>
      </c>
      <c r="BM22" s="35">
        <v>2301.6</v>
      </c>
      <c r="BN22" s="29">
        <f t="shared" si="24"/>
        <v>80.35190615835776</v>
      </c>
      <c r="BO22" s="41">
        <v>1039.2</v>
      </c>
      <c r="BP22" s="29">
        <v>785.6</v>
      </c>
      <c r="BQ22" s="29">
        <f t="shared" si="25"/>
        <v>75.5966127790608</v>
      </c>
      <c r="BR22" s="29">
        <f t="shared" si="26"/>
        <v>34.132777198470635</v>
      </c>
      <c r="BS22" s="41">
        <v>1007.3</v>
      </c>
      <c r="BT22" s="29">
        <v>757.7</v>
      </c>
      <c r="BU22" s="29">
        <f t="shared" si="27"/>
        <v>75.220887521096</v>
      </c>
      <c r="BV22" s="29"/>
      <c r="BW22" s="29"/>
      <c r="BX22" s="29"/>
      <c r="BY22" s="29">
        <v>401.6</v>
      </c>
      <c r="BZ22" s="29">
        <v>322.8</v>
      </c>
      <c r="CA22" s="29">
        <f t="shared" si="28"/>
        <v>80.37848605577689</v>
      </c>
      <c r="CB22" s="29">
        <f t="shared" si="29"/>
        <v>14.025026068821692</v>
      </c>
      <c r="CC22" s="43">
        <v>857.6</v>
      </c>
      <c r="CD22" s="35">
        <v>674.8</v>
      </c>
      <c r="CE22" s="29">
        <f t="shared" si="30"/>
        <v>78.6847014925373</v>
      </c>
      <c r="CF22" s="29">
        <f t="shared" si="39"/>
        <v>29.318734793187346</v>
      </c>
      <c r="CG22" s="37">
        <v>470.1</v>
      </c>
      <c r="CH22" s="35">
        <v>398.2</v>
      </c>
      <c r="CI22" s="29">
        <f t="shared" si="31"/>
        <v>84.70538183365241</v>
      </c>
      <c r="CJ22" s="37">
        <v>205.9</v>
      </c>
      <c r="CK22" s="35">
        <v>100.7</v>
      </c>
      <c r="CL22" s="29">
        <f t="shared" si="32"/>
        <v>48.90723652258378</v>
      </c>
      <c r="CM22" s="33">
        <f t="shared" si="33"/>
        <v>199.00000000000045</v>
      </c>
      <c r="CN22" s="29">
        <f t="shared" si="34"/>
        <v>16.500000000000455</v>
      </c>
      <c r="CO22" s="29"/>
      <c r="CP22" s="8"/>
      <c r="CQ22" s="8"/>
    </row>
    <row r="23" spans="1:95" ht="15.75" customHeight="1">
      <c r="A23" s="13">
        <v>10</v>
      </c>
      <c r="B23" s="15" t="s">
        <v>27</v>
      </c>
      <c r="C23" s="29">
        <f t="shared" si="0"/>
        <v>5272</v>
      </c>
      <c r="D23" s="29">
        <f t="shared" si="1"/>
        <v>4202.2</v>
      </c>
      <c r="E23" s="29">
        <f t="shared" si="2"/>
        <v>79.70789074355083</v>
      </c>
      <c r="F23" s="30">
        <f t="shared" si="3"/>
        <v>2499.7</v>
      </c>
      <c r="G23" s="32">
        <f t="shared" si="4"/>
        <v>1654.8</v>
      </c>
      <c r="H23" s="29">
        <f t="shared" si="5"/>
        <v>66.19994399327919</v>
      </c>
      <c r="I23" s="29">
        <f t="shared" si="41"/>
        <v>431.2</v>
      </c>
      <c r="J23" s="33">
        <f>+N23+R23+U23+Y23+AC23</f>
        <v>371.3</v>
      </c>
      <c r="K23" s="33">
        <f t="shared" si="7"/>
        <v>86.10853432282003</v>
      </c>
      <c r="L23" s="33">
        <f t="shared" si="35"/>
        <v>22.437756828619772</v>
      </c>
      <c r="M23" s="80">
        <v>233.1</v>
      </c>
      <c r="N23" s="32">
        <v>159.9</v>
      </c>
      <c r="O23" s="33">
        <f t="shared" si="8"/>
        <v>68.5971685971686</v>
      </c>
      <c r="P23" s="33">
        <f t="shared" si="9"/>
        <v>9.662799129804206</v>
      </c>
      <c r="Q23" s="32">
        <v>6</v>
      </c>
      <c r="R23" s="32">
        <v>1.9</v>
      </c>
      <c r="S23" s="29">
        <f t="shared" si="10"/>
        <v>31.666666666666664</v>
      </c>
      <c r="T23" s="31">
        <v>10.1</v>
      </c>
      <c r="U23" s="32">
        <v>10.3</v>
      </c>
      <c r="V23" s="33">
        <f t="shared" si="11"/>
        <v>101.98019801980197</v>
      </c>
      <c r="W23" s="33">
        <f t="shared" si="40"/>
        <v>0.6224317138022722</v>
      </c>
      <c r="X23" s="75">
        <v>167</v>
      </c>
      <c r="Y23" s="32">
        <v>184.5</v>
      </c>
      <c r="Z23" s="29">
        <f t="shared" si="12"/>
        <v>110.47904191616766</v>
      </c>
      <c r="AA23" s="29">
        <f t="shared" si="13"/>
        <v>11.149383611312546</v>
      </c>
      <c r="AB23" s="29">
        <v>15</v>
      </c>
      <c r="AC23" s="33">
        <v>14.7</v>
      </c>
      <c r="AD23" s="29">
        <f t="shared" si="14"/>
        <v>98</v>
      </c>
      <c r="AE23" s="29">
        <f t="shared" si="15"/>
        <v>0.8883248730964468</v>
      </c>
      <c r="AF23" s="29">
        <f t="shared" si="36"/>
        <v>2068.5</v>
      </c>
      <c r="AG23" s="33">
        <f>+AK23+AR23+AV23+AY23+BC23-3.2</f>
        <v>1283.5</v>
      </c>
      <c r="AH23" s="29">
        <f t="shared" si="16"/>
        <v>62.049794537104184</v>
      </c>
      <c r="AI23" s="29">
        <f t="shared" si="17"/>
        <v>77.56224317138023</v>
      </c>
      <c r="AJ23" s="31">
        <v>92.3</v>
      </c>
      <c r="AK23" s="32">
        <v>72.6</v>
      </c>
      <c r="AL23" s="33">
        <f t="shared" si="18"/>
        <v>78.65655471289273</v>
      </c>
      <c r="AM23" s="32"/>
      <c r="AN23" s="32"/>
      <c r="AO23" s="33"/>
      <c r="AP23" s="33">
        <f t="shared" si="19"/>
        <v>4.387237128353879</v>
      </c>
      <c r="AQ23" s="75">
        <v>6.2</v>
      </c>
      <c r="AR23" s="32">
        <v>6.9</v>
      </c>
      <c r="AS23" s="33">
        <f t="shared" si="38"/>
        <v>111.29032258064517</v>
      </c>
      <c r="AT23" s="29">
        <f t="shared" si="20"/>
        <v>0.4169688179840464</v>
      </c>
      <c r="AU23" s="30"/>
      <c r="AV23" s="30"/>
      <c r="AW23" s="29"/>
      <c r="AX23" s="29">
        <v>1970</v>
      </c>
      <c r="AY23" s="33">
        <v>1207.2</v>
      </c>
      <c r="AZ23" s="29">
        <f t="shared" si="42"/>
        <v>61.27918781725889</v>
      </c>
      <c r="BA23" s="29">
        <f t="shared" si="21"/>
        <v>72.95141406816535</v>
      </c>
      <c r="BB23" s="29"/>
      <c r="BC23" s="30"/>
      <c r="BD23" s="29"/>
      <c r="BE23" s="29"/>
      <c r="BF23" s="33">
        <v>2772.3</v>
      </c>
      <c r="BG23" s="32">
        <v>2547.4</v>
      </c>
      <c r="BH23" s="29">
        <f t="shared" si="22"/>
        <v>91.88760235183781</v>
      </c>
      <c r="BI23" s="34">
        <v>641.5</v>
      </c>
      <c r="BJ23" s="32">
        <v>624.2</v>
      </c>
      <c r="BK23" s="29">
        <f t="shared" si="23"/>
        <v>97.30319563522994</v>
      </c>
      <c r="BL23" s="36">
        <v>5822</v>
      </c>
      <c r="BM23" s="35">
        <v>3812.7</v>
      </c>
      <c r="BN23" s="29">
        <f t="shared" si="24"/>
        <v>65.48780487804878</v>
      </c>
      <c r="BO23" s="78">
        <v>919.5</v>
      </c>
      <c r="BP23" s="29">
        <v>782</v>
      </c>
      <c r="BQ23" s="29">
        <f t="shared" si="25"/>
        <v>85.04622077215879</v>
      </c>
      <c r="BR23" s="29">
        <f t="shared" si="26"/>
        <v>20.51039945445485</v>
      </c>
      <c r="BS23" s="41">
        <v>898.2</v>
      </c>
      <c r="BT23" s="29">
        <v>764.7</v>
      </c>
      <c r="BU23" s="29">
        <f t="shared" si="27"/>
        <v>85.1369405477622</v>
      </c>
      <c r="BV23" s="29"/>
      <c r="BW23" s="29"/>
      <c r="BX23" s="29"/>
      <c r="BY23" s="29">
        <v>281.4</v>
      </c>
      <c r="BZ23" s="29">
        <v>215.4</v>
      </c>
      <c r="CA23" s="29">
        <f t="shared" si="28"/>
        <v>76.54584221748402</v>
      </c>
      <c r="CB23" s="29">
        <f t="shared" si="29"/>
        <v>5.649539696278229</v>
      </c>
      <c r="CC23" s="43">
        <v>3571.2</v>
      </c>
      <c r="CD23" s="35">
        <v>2028.3</v>
      </c>
      <c r="CE23" s="29">
        <f t="shared" si="30"/>
        <v>56.79603494623656</v>
      </c>
      <c r="CF23" s="29">
        <f t="shared" si="39"/>
        <v>53.19852073333858</v>
      </c>
      <c r="CG23" s="43">
        <v>368.8</v>
      </c>
      <c r="CH23" s="35">
        <v>301.1</v>
      </c>
      <c r="CI23" s="29">
        <f t="shared" si="31"/>
        <v>81.64316702819957</v>
      </c>
      <c r="CJ23" s="37">
        <v>50.7</v>
      </c>
      <c r="CK23" s="35">
        <v>31.8</v>
      </c>
      <c r="CL23" s="29">
        <f t="shared" si="32"/>
        <v>62.721893491124256</v>
      </c>
      <c r="CM23" s="33">
        <f t="shared" si="33"/>
        <v>550</v>
      </c>
      <c r="CN23" s="29">
        <f t="shared" si="34"/>
        <v>389.5</v>
      </c>
      <c r="CO23" s="29"/>
      <c r="CP23" s="8"/>
      <c r="CQ23" s="8"/>
    </row>
    <row r="24" spans="1:95" ht="15" customHeight="1">
      <c r="A24" s="13">
        <v>11</v>
      </c>
      <c r="B24" s="15" t="s">
        <v>28</v>
      </c>
      <c r="C24" s="29">
        <f t="shared" si="0"/>
        <v>3784.1000000000004</v>
      </c>
      <c r="D24" s="33">
        <f t="shared" si="1"/>
        <v>2986.7</v>
      </c>
      <c r="E24" s="29">
        <f t="shared" si="2"/>
        <v>78.92761819190824</v>
      </c>
      <c r="F24" s="30">
        <f t="shared" si="3"/>
        <v>614.2</v>
      </c>
      <c r="G24" s="32">
        <f t="shared" si="4"/>
        <v>444</v>
      </c>
      <c r="H24" s="29">
        <f t="shared" si="5"/>
        <v>72.28915662650603</v>
      </c>
      <c r="I24" s="29">
        <f t="shared" si="41"/>
        <v>485.5</v>
      </c>
      <c r="J24" s="33">
        <f>+N24+R24+U24+Y24+AC24</f>
        <v>315.5</v>
      </c>
      <c r="K24" s="33">
        <f t="shared" si="7"/>
        <v>64.98455200823892</v>
      </c>
      <c r="L24" s="33">
        <f t="shared" si="35"/>
        <v>71.05855855855856</v>
      </c>
      <c r="M24" s="75">
        <v>115.3</v>
      </c>
      <c r="N24" s="32">
        <v>95.5</v>
      </c>
      <c r="O24" s="33">
        <f t="shared" si="8"/>
        <v>82.82740676496097</v>
      </c>
      <c r="P24" s="33">
        <f t="shared" si="9"/>
        <v>21.50900900900901</v>
      </c>
      <c r="Q24" s="32">
        <v>10</v>
      </c>
      <c r="R24" s="32">
        <v>9.2</v>
      </c>
      <c r="S24" s="29">
        <f t="shared" si="10"/>
        <v>92</v>
      </c>
      <c r="T24" s="31">
        <v>16.2</v>
      </c>
      <c r="U24" s="32">
        <v>13.3</v>
      </c>
      <c r="V24" s="33">
        <f t="shared" si="11"/>
        <v>82.09876543209877</v>
      </c>
      <c r="W24" s="33">
        <f t="shared" si="40"/>
        <v>2.9954954954954958</v>
      </c>
      <c r="X24" s="75">
        <v>294</v>
      </c>
      <c r="Y24" s="32">
        <v>144.5</v>
      </c>
      <c r="Z24" s="29">
        <f t="shared" si="12"/>
        <v>49.14965986394558</v>
      </c>
      <c r="AA24" s="29">
        <f t="shared" si="13"/>
        <v>32.54504504504504</v>
      </c>
      <c r="AB24" s="29">
        <v>50</v>
      </c>
      <c r="AC24" s="33">
        <v>53</v>
      </c>
      <c r="AD24" s="29">
        <f t="shared" si="14"/>
        <v>106</v>
      </c>
      <c r="AE24" s="29">
        <f t="shared" si="15"/>
        <v>11.936936936936938</v>
      </c>
      <c r="AF24" s="29">
        <f t="shared" si="36"/>
        <v>128.7</v>
      </c>
      <c r="AG24" s="33">
        <f t="shared" si="37"/>
        <v>128.5</v>
      </c>
      <c r="AH24" s="29">
        <f t="shared" si="16"/>
        <v>99.84459984459986</v>
      </c>
      <c r="AI24" s="29">
        <f t="shared" si="17"/>
        <v>28.94144144144144</v>
      </c>
      <c r="AJ24" s="44">
        <v>75</v>
      </c>
      <c r="AK24" s="32">
        <v>83.4</v>
      </c>
      <c r="AL24" s="33">
        <f t="shared" si="18"/>
        <v>111.20000000000002</v>
      </c>
      <c r="AM24" s="32"/>
      <c r="AN24" s="32"/>
      <c r="AO24" s="33"/>
      <c r="AP24" s="33">
        <f t="shared" si="19"/>
        <v>18.783783783783786</v>
      </c>
      <c r="AQ24" s="75">
        <v>23.7</v>
      </c>
      <c r="AR24" s="32">
        <v>17</v>
      </c>
      <c r="AS24" s="29">
        <f t="shared" si="38"/>
        <v>71.72995780590718</v>
      </c>
      <c r="AT24" s="29">
        <f t="shared" si="20"/>
        <v>3.8288288288288284</v>
      </c>
      <c r="AU24" s="30"/>
      <c r="AV24" s="30"/>
      <c r="AW24" s="29"/>
      <c r="AX24" s="29">
        <v>30</v>
      </c>
      <c r="AY24" s="33">
        <v>28.1</v>
      </c>
      <c r="AZ24" s="29">
        <f t="shared" si="42"/>
        <v>93.66666666666667</v>
      </c>
      <c r="BA24" s="29">
        <f t="shared" si="21"/>
        <v>6.328828828828829</v>
      </c>
      <c r="BB24" s="29"/>
      <c r="BC24" s="29"/>
      <c r="BD24" s="29"/>
      <c r="BE24" s="29"/>
      <c r="BF24" s="33">
        <v>3169.9</v>
      </c>
      <c r="BG24" s="30">
        <v>2542.7</v>
      </c>
      <c r="BH24" s="29">
        <f t="shared" si="22"/>
        <v>80.21388687340294</v>
      </c>
      <c r="BI24" s="34">
        <v>1053.2</v>
      </c>
      <c r="BJ24" s="32">
        <v>1007.3</v>
      </c>
      <c r="BK24" s="29">
        <f t="shared" si="23"/>
        <v>95.64185339916445</v>
      </c>
      <c r="BL24" s="36">
        <v>3912.1</v>
      </c>
      <c r="BM24" s="40">
        <v>2049.1</v>
      </c>
      <c r="BN24" s="29">
        <f t="shared" si="24"/>
        <v>52.37851793154572</v>
      </c>
      <c r="BO24" s="41">
        <v>1243.3</v>
      </c>
      <c r="BP24" s="74">
        <v>707.1</v>
      </c>
      <c r="BQ24" s="29">
        <f t="shared" si="25"/>
        <v>56.8728384138985</v>
      </c>
      <c r="BR24" s="29">
        <f t="shared" si="26"/>
        <v>34.50783270704212</v>
      </c>
      <c r="BS24" s="41">
        <v>1242.3</v>
      </c>
      <c r="BT24" s="74">
        <v>707.1</v>
      </c>
      <c r="BU24" s="29">
        <f t="shared" si="27"/>
        <v>56.91861869113741</v>
      </c>
      <c r="BV24" s="29"/>
      <c r="BW24" s="29"/>
      <c r="BX24" s="29"/>
      <c r="BY24" s="29">
        <v>438.1</v>
      </c>
      <c r="BZ24" s="29">
        <v>353</v>
      </c>
      <c r="CA24" s="29">
        <f t="shared" si="28"/>
        <v>80.57521113900935</v>
      </c>
      <c r="CB24" s="29">
        <f t="shared" si="29"/>
        <v>17.227075301351814</v>
      </c>
      <c r="CC24" s="37">
        <v>632</v>
      </c>
      <c r="CD24" s="35">
        <v>531.9</v>
      </c>
      <c r="CE24" s="29">
        <f t="shared" si="30"/>
        <v>84.16139240506328</v>
      </c>
      <c r="CF24" s="29">
        <f t="shared" si="39"/>
        <v>25.957737543311698</v>
      </c>
      <c r="CG24" s="43">
        <v>343.4</v>
      </c>
      <c r="CH24" s="35">
        <v>325.2</v>
      </c>
      <c r="CI24" s="29">
        <f t="shared" si="31"/>
        <v>94.70005824111823</v>
      </c>
      <c r="CJ24" s="37">
        <v>258.6</v>
      </c>
      <c r="CK24" s="40">
        <v>203.2</v>
      </c>
      <c r="CL24" s="29">
        <f t="shared" si="32"/>
        <v>78.5769528228925</v>
      </c>
      <c r="CM24" s="29">
        <f t="shared" si="33"/>
        <v>127.99999999999955</v>
      </c>
      <c r="CN24" s="29">
        <f t="shared" si="34"/>
        <v>937.5999999999999</v>
      </c>
      <c r="CO24" s="29"/>
      <c r="CP24" s="8"/>
      <c r="CQ24" s="8"/>
    </row>
    <row r="25" spans="1:95" ht="0.75" customHeight="1" hidden="1">
      <c r="A25" s="13">
        <v>12</v>
      </c>
      <c r="B25" s="14"/>
      <c r="C25" s="29"/>
      <c r="D25" s="29"/>
      <c r="E25" s="29" t="e">
        <f t="shared" si="2"/>
        <v>#DIV/0!</v>
      </c>
      <c r="F25" s="46"/>
      <c r="G25" s="81"/>
      <c r="H25" s="29" t="e">
        <f aca="true" t="shared" si="43" ref="H25:H38">G25/F25*100</f>
        <v>#DIV/0!</v>
      </c>
      <c r="I25" s="29"/>
      <c r="J25" s="29"/>
      <c r="K25" s="29"/>
      <c r="L25" s="29" t="e">
        <f>+J25/(G25+#REF!)*100</f>
        <v>#REF!</v>
      </c>
      <c r="M25" s="30"/>
      <c r="N25" s="32" t="s">
        <v>46</v>
      </c>
      <c r="O25" s="29" t="e">
        <f aca="true" t="shared" si="44" ref="O25:O38">N25/M25*100</f>
        <v>#VALUE!</v>
      </c>
      <c r="P25" s="29" t="e">
        <f t="shared" si="9"/>
        <v>#VALUE!</v>
      </c>
      <c r="Q25" s="30"/>
      <c r="R25" s="32"/>
      <c r="S25" s="29" t="e">
        <f aca="true" t="shared" si="45" ref="S25:S38">R25/Q25*100</f>
        <v>#DIV/0!</v>
      </c>
      <c r="T25" s="30"/>
      <c r="U25" s="32"/>
      <c r="V25" s="33" t="e">
        <f t="shared" si="11"/>
        <v>#DIV/0!</v>
      </c>
      <c r="W25" s="33" t="e">
        <f t="shared" si="40"/>
        <v>#DIV/0!</v>
      </c>
      <c r="X25" s="32"/>
      <c r="Y25" s="32"/>
      <c r="Z25" s="29" t="e">
        <f aca="true" t="shared" si="46" ref="Z25:Z38">Y25/X25*100</f>
        <v>#DIV/0!</v>
      </c>
      <c r="AA25" s="29" t="e">
        <f t="shared" si="13"/>
        <v>#DIV/0!</v>
      </c>
      <c r="AB25" s="29"/>
      <c r="AC25" s="33"/>
      <c r="AD25" s="29" t="e">
        <f t="shared" si="14"/>
        <v>#DIV/0!</v>
      </c>
      <c r="AE25" s="29" t="e">
        <f t="shared" si="15"/>
        <v>#DIV/0!</v>
      </c>
      <c r="AF25" s="29"/>
      <c r="AG25" s="29"/>
      <c r="AH25" s="29"/>
      <c r="AI25" s="29" t="e">
        <f t="shared" si="17"/>
        <v>#DIV/0!</v>
      </c>
      <c r="AJ25" s="30"/>
      <c r="AK25" s="32"/>
      <c r="AL25" s="33" t="e">
        <f aca="true" t="shared" si="47" ref="AL25:AL38">AK25/AJ25*100</f>
        <v>#DIV/0!</v>
      </c>
      <c r="AM25" s="32"/>
      <c r="AN25" s="32"/>
      <c r="AO25" s="33" t="e">
        <f aca="true" t="shared" si="48" ref="AO25:AO37">AN25/AM25*100</f>
        <v>#DIV/0!</v>
      </c>
      <c r="AP25" s="33" t="e">
        <f t="shared" si="19"/>
        <v>#DIV/0!</v>
      </c>
      <c r="AQ25" s="32"/>
      <c r="AR25" s="32"/>
      <c r="AS25" s="29" t="e">
        <f aca="true" t="shared" si="49" ref="AS25:AS38">AR25/AQ25*100</f>
        <v>#DIV/0!</v>
      </c>
      <c r="AT25" s="29" t="e">
        <f t="shared" si="20"/>
        <v>#DIV/0!</v>
      </c>
      <c r="AU25" s="30"/>
      <c r="AV25" s="30"/>
      <c r="AW25" s="29" t="e">
        <f aca="true" t="shared" si="50" ref="AW25:AW38">AV25/AU25*100</f>
        <v>#DIV/0!</v>
      </c>
      <c r="AX25" s="29"/>
      <c r="AY25" s="29"/>
      <c r="AZ25" s="29" t="e">
        <f aca="true" t="shared" si="51" ref="AZ25:AZ38">AY25/AX25*100</f>
        <v>#DIV/0!</v>
      </c>
      <c r="BA25" s="29" t="e">
        <f t="shared" si="21"/>
        <v>#DIV/0!</v>
      </c>
      <c r="BB25" s="29"/>
      <c r="BC25" s="29"/>
      <c r="BD25" s="29"/>
      <c r="BE25" s="29"/>
      <c r="BF25" s="44"/>
      <c r="BG25" s="30"/>
      <c r="BH25" s="29" t="e">
        <f aca="true" t="shared" si="52" ref="BH25:BH38">BG25/BF25*100</f>
        <v>#DIV/0!</v>
      </c>
      <c r="BI25" s="29"/>
      <c r="BJ25" s="29"/>
      <c r="BK25" s="29" t="e">
        <f aca="true" t="shared" si="53" ref="BK25:BK37">BJ25/BI25*100</f>
        <v>#DIV/0!</v>
      </c>
      <c r="BL25" s="40"/>
      <c r="BM25" s="40"/>
      <c r="BN25" s="29" t="e">
        <f aca="true" t="shared" si="54" ref="BN25:BN38">BM25/BL25*100</f>
        <v>#DIV/0!</v>
      </c>
      <c r="BO25" s="29"/>
      <c r="BP25" s="29"/>
      <c r="BQ25" s="29" t="e">
        <f aca="true" t="shared" si="55" ref="BQ25:BQ38">BP25/BO25*100</f>
        <v>#DIV/0!</v>
      </c>
      <c r="BR25" s="29" t="e">
        <f aca="true" t="shared" si="56" ref="BR25:BR38">+BP25/BM25*100</f>
        <v>#DIV/0!</v>
      </c>
      <c r="BS25" s="29"/>
      <c r="BT25" s="29"/>
      <c r="BU25" s="29" t="e">
        <f aca="true" t="shared" si="57" ref="BU25:BU38">BT25/BS25*100</f>
        <v>#DIV/0!</v>
      </c>
      <c r="BV25" s="29"/>
      <c r="BW25" s="29"/>
      <c r="BX25" s="29" t="e">
        <f aca="true" t="shared" si="58" ref="BX25:BX38">BW25/BV25*100</f>
        <v>#DIV/0!</v>
      </c>
      <c r="BY25" s="29"/>
      <c r="BZ25" s="29"/>
      <c r="CA25" s="29" t="e">
        <f aca="true" t="shared" si="59" ref="CA25:CA38">BZ25/BY25*100</f>
        <v>#DIV/0!</v>
      </c>
      <c r="CB25" s="29" t="e">
        <f aca="true" t="shared" si="60" ref="CB25:CB38">+BZ25/BM25*100</f>
        <v>#DIV/0!</v>
      </c>
      <c r="CC25" s="40"/>
      <c r="CD25" s="40"/>
      <c r="CE25" s="29" t="e">
        <f aca="true" t="shared" si="61" ref="CE25:CE38">CD25/CC25*100</f>
        <v>#DIV/0!</v>
      </c>
      <c r="CF25" s="29" t="e">
        <f aca="true" t="shared" si="62" ref="CF25:CF38">+CD25/BM25*100</f>
        <v>#DIV/0!</v>
      </c>
      <c r="CG25" s="40"/>
      <c r="CH25" s="40"/>
      <c r="CI25" s="29" t="e">
        <f aca="true" t="shared" si="63" ref="CI25:CI38">CH25/CG25*100</f>
        <v>#DIV/0!</v>
      </c>
      <c r="CJ25" s="40"/>
      <c r="CK25" s="40"/>
      <c r="CL25" s="29" t="e">
        <f aca="true" t="shared" si="64" ref="CL25:CL38">CK25/CJ25*100</f>
        <v>#DIV/0!</v>
      </c>
      <c r="CM25" s="29"/>
      <c r="CN25" s="29" t="e">
        <f>+#REF!-BM25</f>
        <v>#REF!</v>
      </c>
      <c r="CO25" s="29"/>
      <c r="CP25" s="8"/>
      <c r="CQ25" s="8"/>
    </row>
    <row r="26" spans="1:95" ht="14.25" hidden="1">
      <c r="A26" s="13">
        <v>13</v>
      </c>
      <c r="B26" s="14"/>
      <c r="C26" s="29"/>
      <c r="D26" s="29"/>
      <c r="E26" s="29" t="e">
        <f t="shared" si="2"/>
        <v>#DIV/0!</v>
      </c>
      <c r="F26" s="46"/>
      <c r="G26" s="81"/>
      <c r="H26" s="29" t="e">
        <f t="shared" si="43"/>
        <v>#DIV/0!</v>
      </c>
      <c r="I26" s="29"/>
      <c r="J26" s="29"/>
      <c r="K26" s="29"/>
      <c r="L26" s="29" t="e">
        <f>+J26/(G26+#REF!)*100</f>
        <v>#REF!</v>
      </c>
      <c r="M26" s="30"/>
      <c r="N26" s="32"/>
      <c r="O26" s="29" t="e">
        <f t="shared" si="44"/>
        <v>#DIV/0!</v>
      </c>
      <c r="P26" s="29" t="e">
        <f t="shared" si="9"/>
        <v>#DIV/0!</v>
      </c>
      <c r="Q26" s="30"/>
      <c r="R26" s="32"/>
      <c r="S26" s="29" t="e">
        <f t="shared" si="45"/>
        <v>#DIV/0!</v>
      </c>
      <c r="T26" s="30"/>
      <c r="U26" s="32"/>
      <c r="V26" s="33" t="e">
        <f t="shared" si="11"/>
        <v>#DIV/0!</v>
      </c>
      <c r="W26" s="33" t="e">
        <f t="shared" si="40"/>
        <v>#DIV/0!</v>
      </c>
      <c r="X26" s="32"/>
      <c r="Y26" s="32"/>
      <c r="Z26" s="29" t="e">
        <f t="shared" si="46"/>
        <v>#DIV/0!</v>
      </c>
      <c r="AA26" s="29" t="e">
        <f t="shared" si="13"/>
        <v>#DIV/0!</v>
      </c>
      <c r="AB26" s="29"/>
      <c r="AC26" s="33"/>
      <c r="AD26" s="29" t="e">
        <f t="shared" si="14"/>
        <v>#DIV/0!</v>
      </c>
      <c r="AE26" s="29" t="e">
        <f t="shared" si="15"/>
        <v>#DIV/0!</v>
      </c>
      <c r="AF26" s="29"/>
      <c r="AG26" s="29"/>
      <c r="AH26" s="29"/>
      <c r="AI26" s="29" t="e">
        <f t="shared" si="17"/>
        <v>#DIV/0!</v>
      </c>
      <c r="AJ26" s="30"/>
      <c r="AK26" s="32"/>
      <c r="AL26" s="33" t="e">
        <f t="shared" si="47"/>
        <v>#DIV/0!</v>
      </c>
      <c r="AM26" s="32"/>
      <c r="AN26" s="32"/>
      <c r="AO26" s="33" t="e">
        <f t="shared" si="48"/>
        <v>#DIV/0!</v>
      </c>
      <c r="AP26" s="33" t="e">
        <f t="shared" si="19"/>
        <v>#DIV/0!</v>
      </c>
      <c r="AQ26" s="32"/>
      <c r="AR26" s="32"/>
      <c r="AS26" s="29" t="e">
        <f t="shared" si="49"/>
        <v>#DIV/0!</v>
      </c>
      <c r="AT26" s="29" t="e">
        <f t="shared" si="20"/>
        <v>#DIV/0!</v>
      </c>
      <c r="AU26" s="30"/>
      <c r="AV26" s="30"/>
      <c r="AW26" s="29" t="e">
        <f t="shared" si="50"/>
        <v>#DIV/0!</v>
      </c>
      <c r="AX26" s="29"/>
      <c r="AY26" s="29"/>
      <c r="AZ26" s="29" t="e">
        <f t="shared" si="51"/>
        <v>#DIV/0!</v>
      </c>
      <c r="BA26" s="29" t="e">
        <f t="shared" si="21"/>
        <v>#DIV/0!</v>
      </c>
      <c r="BB26" s="29"/>
      <c r="BC26" s="29"/>
      <c r="BD26" s="29"/>
      <c r="BE26" s="29"/>
      <c r="BF26" s="30"/>
      <c r="BG26" s="30"/>
      <c r="BH26" s="29" t="e">
        <f t="shared" si="52"/>
        <v>#DIV/0!</v>
      </c>
      <c r="BI26" s="29"/>
      <c r="BJ26" s="29"/>
      <c r="BK26" s="29" t="e">
        <f t="shared" si="53"/>
        <v>#DIV/0!</v>
      </c>
      <c r="BL26" s="40"/>
      <c r="BM26" s="40"/>
      <c r="BN26" s="29" t="e">
        <f t="shared" si="54"/>
        <v>#DIV/0!</v>
      </c>
      <c r="BO26" s="29"/>
      <c r="BP26" s="29"/>
      <c r="BQ26" s="29" t="e">
        <f t="shared" si="55"/>
        <v>#DIV/0!</v>
      </c>
      <c r="BR26" s="29" t="e">
        <f t="shared" si="56"/>
        <v>#DIV/0!</v>
      </c>
      <c r="BS26" s="29"/>
      <c r="BT26" s="29"/>
      <c r="BU26" s="29" t="e">
        <f t="shared" si="57"/>
        <v>#DIV/0!</v>
      </c>
      <c r="BV26" s="29"/>
      <c r="BW26" s="29"/>
      <c r="BX26" s="29" t="e">
        <f t="shared" si="58"/>
        <v>#DIV/0!</v>
      </c>
      <c r="BY26" s="29"/>
      <c r="BZ26" s="29"/>
      <c r="CA26" s="29" t="e">
        <f t="shared" si="59"/>
        <v>#DIV/0!</v>
      </c>
      <c r="CB26" s="29" t="e">
        <f t="shared" si="60"/>
        <v>#DIV/0!</v>
      </c>
      <c r="CC26" s="40"/>
      <c r="CD26" s="40"/>
      <c r="CE26" s="29" t="e">
        <f t="shared" si="61"/>
        <v>#DIV/0!</v>
      </c>
      <c r="CF26" s="29" t="e">
        <f t="shared" si="62"/>
        <v>#DIV/0!</v>
      </c>
      <c r="CG26" s="40"/>
      <c r="CH26" s="40"/>
      <c r="CI26" s="29" t="e">
        <f t="shared" si="63"/>
        <v>#DIV/0!</v>
      </c>
      <c r="CJ26" s="40"/>
      <c r="CK26" s="40"/>
      <c r="CL26" s="29" t="e">
        <f t="shared" si="64"/>
        <v>#DIV/0!</v>
      </c>
      <c r="CM26" s="29"/>
      <c r="CN26" s="29"/>
      <c r="CO26" s="29"/>
      <c r="CP26" s="8"/>
      <c r="CQ26" s="8"/>
    </row>
    <row r="27" spans="1:95" ht="14.25" hidden="1">
      <c r="A27" s="13">
        <v>14</v>
      </c>
      <c r="B27" s="14"/>
      <c r="C27" s="29"/>
      <c r="D27" s="29"/>
      <c r="E27" s="29" t="e">
        <f t="shared" si="2"/>
        <v>#DIV/0!</v>
      </c>
      <c r="F27" s="46"/>
      <c r="G27" s="81"/>
      <c r="H27" s="29" t="e">
        <f t="shared" si="43"/>
        <v>#DIV/0!</v>
      </c>
      <c r="I27" s="29"/>
      <c r="J27" s="29"/>
      <c r="K27" s="29"/>
      <c r="L27" s="29" t="e">
        <f>+J27/(G27+#REF!)*100</f>
        <v>#REF!</v>
      </c>
      <c r="M27" s="30"/>
      <c r="N27" s="32"/>
      <c r="O27" s="29" t="e">
        <f t="shared" si="44"/>
        <v>#DIV/0!</v>
      </c>
      <c r="P27" s="29" t="e">
        <f t="shared" si="9"/>
        <v>#DIV/0!</v>
      </c>
      <c r="Q27" s="30"/>
      <c r="R27" s="32"/>
      <c r="S27" s="29" t="e">
        <f t="shared" si="45"/>
        <v>#DIV/0!</v>
      </c>
      <c r="T27" s="30"/>
      <c r="U27" s="32"/>
      <c r="V27" s="33" t="e">
        <f t="shared" si="11"/>
        <v>#DIV/0!</v>
      </c>
      <c r="W27" s="33" t="e">
        <f t="shared" si="40"/>
        <v>#DIV/0!</v>
      </c>
      <c r="X27" s="32"/>
      <c r="Y27" s="32"/>
      <c r="Z27" s="29" t="e">
        <f t="shared" si="46"/>
        <v>#DIV/0!</v>
      </c>
      <c r="AA27" s="29" t="e">
        <f t="shared" si="13"/>
        <v>#DIV/0!</v>
      </c>
      <c r="AB27" s="29"/>
      <c r="AC27" s="33"/>
      <c r="AD27" s="29" t="e">
        <f t="shared" si="14"/>
        <v>#DIV/0!</v>
      </c>
      <c r="AE27" s="29" t="e">
        <f t="shared" si="15"/>
        <v>#DIV/0!</v>
      </c>
      <c r="AF27" s="29"/>
      <c r="AG27" s="29"/>
      <c r="AH27" s="29"/>
      <c r="AI27" s="29" t="e">
        <f t="shared" si="17"/>
        <v>#DIV/0!</v>
      </c>
      <c r="AJ27" s="30"/>
      <c r="AK27" s="32"/>
      <c r="AL27" s="33" t="e">
        <f t="shared" si="47"/>
        <v>#DIV/0!</v>
      </c>
      <c r="AM27" s="32"/>
      <c r="AN27" s="32"/>
      <c r="AO27" s="33" t="e">
        <f t="shared" si="48"/>
        <v>#DIV/0!</v>
      </c>
      <c r="AP27" s="33" t="e">
        <f t="shared" si="19"/>
        <v>#DIV/0!</v>
      </c>
      <c r="AQ27" s="32"/>
      <c r="AR27" s="32"/>
      <c r="AS27" s="29" t="e">
        <f t="shared" si="49"/>
        <v>#DIV/0!</v>
      </c>
      <c r="AT27" s="29" t="e">
        <f t="shared" si="20"/>
        <v>#DIV/0!</v>
      </c>
      <c r="AU27" s="30"/>
      <c r="AV27" s="30"/>
      <c r="AW27" s="29" t="e">
        <f t="shared" si="50"/>
        <v>#DIV/0!</v>
      </c>
      <c r="AX27" s="29"/>
      <c r="AY27" s="29"/>
      <c r="AZ27" s="29" t="e">
        <f t="shared" si="51"/>
        <v>#DIV/0!</v>
      </c>
      <c r="BA27" s="29" t="e">
        <f t="shared" si="21"/>
        <v>#DIV/0!</v>
      </c>
      <c r="BB27" s="29"/>
      <c r="BC27" s="29"/>
      <c r="BD27" s="29"/>
      <c r="BE27" s="29"/>
      <c r="BF27" s="30"/>
      <c r="BG27" s="30"/>
      <c r="BH27" s="29" t="e">
        <f t="shared" si="52"/>
        <v>#DIV/0!</v>
      </c>
      <c r="BI27" s="29"/>
      <c r="BJ27" s="29"/>
      <c r="BK27" s="29" t="e">
        <f t="shared" si="53"/>
        <v>#DIV/0!</v>
      </c>
      <c r="BL27" s="40"/>
      <c r="BM27" s="40"/>
      <c r="BN27" s="29" t="e">
        <f t="shared" si="54"/>
        <v>#DIV/0!</v>
      </c>
      <c r="BO27" s="29"/>
      <c r="BP27" s="29"/>
      <c r="BQ27" s="29" t="e">
        <f t="shared" si="55"/>
        <v>#DIV/0!</v>
      </c>
      <c r="BR27" s="29" t="e">
        <f t="shared" si="56"/>
        <v>#DIV/0!</v>
      </c>
      <c r="BS27" s="29"/>
      <c r="BT27" s="29"/>
      <c r="BU27" s="29" t="e">
        <f t="shared" si="57"/>
        <v>#DIV/0!</v>
      </c>
      <c r="BV27" s="29"/>
      <c r="BW27" s="29"/>
      <c r="BX27" s="29" t="e">
        <f t="shared" si="58"/>
        <v>#DIV/0!</v>
      </c>
      <c r="BY27" s="29"/>
      <c r="BZ27" s="29"/>
      <c r="CA27" s="29" t="e">
        <f t="shared" si="59"/>
        <v>#DIV/0!</v>
      </c>
      <c r="CB27" s="29" t="e">
        <f t="shared" si="60"/>
        <v>#DIV/0!</v>
      </c>
      <c r="CC27" s="40"/>
      <c r="CD27" s="40"/>
      <c r="CE27" s="29" t="e">
        <f t="shared" si="61"/>
        <v>#DIV/0!</v>
      </c>
      <c r="CF27" s="29" t="e">
        <f t="shared" si="62"/>
        <v>#DIV/0!</v>
      </c>
      <c r="CG27" s="40"/>
      <c r="CH27" s="40"/>
      <c r="CI27" s="29" t="e">
        <f t="shared" si="63"/>
        <v>#DIV/0!</v>
      </c>
      <c r="CJ27" s="40"/>
      <c r="CK27" s="40"/>
      <c r="CL27" s="29" t="e">
        <f t="shared" si="64"/>
        <v>#DIV/0!</v>
      </c>
      <c r="CM27" s="29"/>
      <c r="CN27" s="29"/>
      <c r="CO27" s="29"/>
      <c r="CP27" s="8"/>
      <c r="CQ27" s="8"/>
    </row>
    <row r="28" spans="1:95" ht="14.25" hidden="1">
      <c r="A28" s="13">
        <v>15</v>
      </c>
      <c r="B28" s="14"/>
      <c r="C28" s="29"/>
      <c r="D28" s="29"/>
      <c r="E28" s="29" t="e">
        <f t="shared" si="2"/>
        <v>#DIV/0!</v>
      </c>
      <c r="F28" s="46"/>
      <c r="G28" s="81"/>
      <c r="H28" s="29" t="e">
        <f t="shared" si="43"/>
        <v>#DIV/0!</v>
      </c>
      <c r="I28" s="29"/>
      <c r="J28" s="29"/>
      <c r="K28" s="29"/>
      <c r="L28" s="29" t="e">
        <f>+J28/(G28+#REF!)*100</f>
        <v>#REF!</v>
      </c>
      <c r="M28" s="30"/>
      <c r="N28" s="32"/>
      <c r="O28" s="29" t="e">
        <f t="shared" si="44"/>
        <v>#DIV/0!</v>
      </c>
      <c r="P28" s="29" t="e">
        <f t="shared" si="9"/>
        <v>#DIV/0!</v>
      </c>
      <c r="Q28" s="30"/>
      <c r="R28" s="32"/>
      <c r="S28" s="29" t="e">
        <f t="shared" si="45"/>
        <v>#DIV/0!</v>
      </c>
      <c r="T28" s="30"/>
      <c r="U28" s="32"/>
      <c r="V28" s="33" t="e">
        <f t="shared" si="11"/>
        <v>#DIV/0!</v>
      </c>
      <c r="W28" s="33" t="e">
        <f t="shared" si="40"/>
        <v>#DIV/0!</v>
      </c>
      <c r="X28" s="32"/>
      <c r="Y28" s="32"/>
      <c r="Z28" s="29" t="e">
        <f t="shared" si="46"/>
        <v>#DIV/0!</v>
      </c>
      <c r="AA28" s="29" t="e">
        <f t="shared" si="13"/>
        <v>#DIV/0!</v>
      </c>
      <c r="AB28" s="29"/>
      <c r="AC28" s="33"/>
      <c r="AD28" s="29" t="e">
        <f t="shared" si="14"/>
        <v>#DIV/0!</v>
      </c>
      <c r="AE28" s="29" t="e">
        <f t="shared" si="15"/>
        <v>#DIV/0!</v>
      </c>
      <c r="AF28" s="29"/>
      <c r="AG28" s="29"/>
      <c r="AH28" s="29"/>
      <c r="AI28" s="29" t="e">
        <f t="shared" si="17"/>
        <v>#DIV/0!</v>
      </c>
      <c r="AJ28" s="30"/>
      <c r="AK28" s="32"/>
      <c r="AL28" s="33" t="e">
        <f t="shared" si="47"/>
        <v>#DIV/0!</v>
      </c>
      <c r="AM28" s="32"/>
      <c r="AN28" s="32"/>
      <c r="AO28" s="33" t="e">
        <f t="shared" si="48"/>
        <v>#DIV/0!</v>
      </c>
      <c r="AP28" s="33" t="e">
        <f t="shared" si="19"/>
        <v>#DIV/0!</v>
      </c>
      <c r="AQ28" s="32"/>
      <c r="AR28" s="32"/>
      <c r="AS28" s="29" t="e">
        <f t="shared" si="49"/>
        <v>#DIV/0!</v>
      </c>
      <c r="AT28" s="29" t="e">
        <f t="shared" si="20"/>
        <v>#DIV/0!</v>
      </c>
      <c r="AU28" s="30"/>
      <c r="AV28" s="30"/>
      <c r="AW28" s="29" t="e">
        <f t="shared" si="50"/>
        <v>#DIV/0!</v>
      </c>
      <c r="AX28" s="29"/>
      <c r="AY28" s="29"/>
      <c r="AZ28" s="29" t="e">
        <f t="shared" si="51"/>
        <v>#DIV/0!</v>
      </c>
      <c r="BA28" s="29" t="e">
        <f t="shared" si="21"/>
        <v>#DIV/0!</v>
      </c>
      <c r="BB28" s="29"/>
      <c r="BC28" s="29"/>
      <c r="BD28" s="29"/>
      <c r="BE28" s="29"/>
      <c r="BF28" s="30"/>
      <c r="BG28" s="30"/>
      <c r="BH28" s="29" t="e">
        <f t="shared" si="52"/>
        <v>#DIV/0!</v>
      </c>
      <c r="BI28" s="29"/>
      <c r="BJ28" s="29"/>
      <c r="BK28" s="29" t="e">
        <f t="shared" si="53"/>
        <v>#DIV/0!</v>
      </c>
      <c r="BL28" s="40"/>
      <c r="BM28" s="40"/>
      <c r="BN28" s="29" t="e">
        <f t="shared" si="54"/>
        <v>#DIV/0!</v>
      </c>
      <c r="BO28" s="29"/>
      <c r="BP28" s="29"/>
      <c r="BQ28" s="29" t="e">
        <f t="shared" si="55"/>
        <v>#DIV/0!</v>
      </c>
      <c r="BR28" s="29" t="e">
        <f t="shared" si="56"/>
        <v>#DIV/0!</v>
      </c>
      <c r="BS28" s="29"/>
      <c r="BT28" s="29"/>
      <c r="BU28" s="29" t="e">
        <f t="shared" si="57"/>
        <v>#DIV/0!</v>
      </c>
      <c r="BV28" s="29"/>
      <c r="BW28" s="29"/>
      <c r="BX28" s="29" t="e">
        <f t="shared" si="58"/>
        <v>#DIV/0!</v>
      </c>
      <c r="BY28" s="29"/>
      <c r="BZ28" s="29"/>
      <c r="CA28" s="29" t="e">
        <f t="shared" si="59"/>
        <v>#DIV/0!</v>
      </c>
      <c r="CB28" s="29" t="e">
        <f t="shared" si="60"/>
        <v>#DIV/0!</v>
      </c>
      <c r="CC28" s="40"/>
      <c r="CD28" s="40"/>
      <c r="CE28" s="29" t="e">
        <f t="shared" si="61"/>
        <v>#DIV/0!</v>
      </c>
      <c r="CF28" s="29" t="e">
        <f t="shared" si="62"/>
        <v>#DIV/0!</v>
      </c>
      <c r="CG28" s="40"/>
      <c r="CH28" s="40"/>
      <c r="CI28" s="29" t="e">
        <f t="shared" si="63"/>
        <v>#DIV/0!</v>
      </c>
      <c r="CJ28" s="40"/>
      <c r="CK28" s="40"/>
      <c r="CL28" s="29" t="e">
        <f t="shared" si="64"/>
        <v>#DIV/0!</v>
      </c>
      <c r="CM28" s="29"/>
      <c r="CN28" s="29"/>
      <c r="CO28" s="29"/>
      <c r="CP28" s="8"/>
      <c r="CQ28" s="8"/>
    </row>
    <row r="29" spans="1:95" ht="14.25" hidden="1">
      <c r="A29" s="13">
        <v>16</v>
      </c>
      <c r="B29" s="14"/>
      <c r="C29" s="29"/>
      <c r="D29" s="29"/>
      <c r="E29" s="29" t="e">
        <f t="shared" si="2"/>
        <v>#DIV/0!</v>
      </c>
      <c r="F29" s="46"/>
      <c r="G29" s="81"/>
      <c r="H29" s="29" t="e">
        <f t="shared" si="43"/>
        <v>#DIV/0!</v>
      </c>
      <c r="I29" s="29"/>
      <c r="J29" s="29"/>
      <c r="K29" s="29"/>
      <c r="L29" s="29" t="e">
        <f>+J29/(G29+#REF!)*100</f>
        <v>#REF!</v>
      </c>
      <c r="M29" s="30"/>
      <c r="N29" s="32"/>
      <c r="O29" s="29" t="e">
        <f t="shared" si="44"/>
        <v>#DIV/0!</v>
      </c>
      <c r="P29" s="29" t="e">
        <f t="shared" si="9"/>
        <v>#DIV/0!</v>
      </c>
      <c r="Q29" s="30"/>
      <c r="R29" s="32"/>
      <c r="S29" s="29" t="e">
        <f t="shared" si="45"/>
        <v>#DIV/0!</v>
      </c>
      <c r="T29" s="30"/>
      <c r="U29" s="32"/>
      <c r="V29" s="33" t="e">
        <f t="shared" si="11"/>
        <v>#DIV/0!</v>
      </c>
      <c r="W29" s="33" t="e">
        <f t="shared" si="40"/>
        <v>#DIV/0!</v>
      </c>
      <c r="X29" s="32"/>
      <c r="Y29" s="32"/>
      <c r="Z29" s="29" t="e">
        <f t="shared" si="46"/>
        <v>#DIV/0!</v>
      </c>
      <c r="AA29" s="29" t="e">
        <f t="shared" si="13"/>
        <v>#DIV/0!</v>
      </c>
      <c r="AB29" s="29"/>
      <c r="AC29" s="33"/>
      <c r="AD29" s="29" t="e">
        <f t="shared" si="14"/>
        <v>#DIV/0!</v>
      </c>
      <c r="AE29" s="29" t="e">
        <f t="shared" si="15"/>
        <v>#DIV/0!</v>
      </c>
      <c r="AF29" s="29"/>
      <c r="AG29" s="29"/>
      <c r="AH29" s="29"/>
      <c r="AI29" s="29" t="e">
        <f t="shared" si="17"/>
        <v>#DIV/0!</v>
      </c>
      <c r="AJ29" s="30"/>
      <c r="AK29" s="32"/>
      <c r="AL29" s="33" t="e">
        <f t="shared" si="47"/>
        <v>#DIV/0!</v>
      </c>
      <c r="AM29" s="32"/>
      <c r="AN29" s="32"/>
      <c r="AO29" s="33" t="e">
        <f t="shared" si="48"/>
        <v>#DIV/0!</v>
      </c>
      <c r="AP29" s="33" t="e">
        <f t="shared" si="19"/>
        <v>#DIV/0!</v>
      </c>
      <c r="AQ29" s="32"/>
      <c r="AR29" s="32"/>
      <c r="AS29" s="29" t="e">
        <f t="shared" si="49"/>
        <v>#DIV/0!</v>
      </c>
      <c r="AT29" s="29" t="e">
        <f t="shared" si="20"/>
        <v>#DIV/0!</v>
      </c>
      <c r="AU29" s="30"/>
      <c r="AV29" s="30"/>
      <c r="AW29" s="29" t="e">
        <f t="shared" si="50"/>
        <v>#DIV/0!</v>
      </c>
      <c r="AX29" s="29"/>
      <c r="AY29" s="29"/>
      <c r="AZ29" s="29" t="e">
        <f t="shared" si="51"/>
        <v>#DIV/0!</v>
      </c>
      <c r="BA29" s="29" t="e">
        <f t="shared" si="21"/>
        <v>#DIV/0!</v>
      </c>
      <c r="BB29" s="29"/>
      <c r="BC29" s="29"/>
      <c r="BD29" s="29"/>
      <c r="BE29" s="29"/>
      <c r="BF29" s="30"/>
      <c r="BG29" s="30"/>
      <c r="BH29" s="29" t="e">
        <f t="shared" si="52"/>
        <v>#DIV/0!</v>
      </c>
      <c r="BI29" s="29"/>
      <c r="BJ29" s="29"/>
      <c r="BK29" s="29" t="e">
        <f t="shared" si="53"/>
        <v>#DIV/0!</v>
      </c>
      <c r="BL29" s="40"/>
      <c r="BM29" s="40"/>
      <c r="BN29" s="29" t="e">
        <f t="shared" si="54"/>
        <v>#DIV/0!</v>
      </c>
      <c r="BO29" s="29"/>
      <c r="BP29" s="29"/>
      <c r="BQ29" s="29" t="e">
        <f t="shared" si="55"/>
        <v>#DIV/0!</v>
      </c>
      <c r="BR29" s="29" t="e">
        <f t="shared" si="56"/>
        <v>#DIV/0!</v>
      </c>
      <c r="BS29" s="29"/>
      <c r="BT29" s="29"/>
      <c r="BU29" s="29" t="e">
        <f t="shared" si="57"/>
        <v>#DIV/0!</v>
      </c>
      <c r="BV29" s="29"/>
      <c r="BW29" s="29"/>
      <c r="BX29" s="29" t="e">
        <f t="shared" si="58"/>
        <v>#DIV/0!</v>
      </c>
      <c r="BY29" s="29"/>
      <c r="BZ29" s="29"/>
      <c r="CA29" s="29" t="e">
        <f t="shared" si="59"/>
        <v>#DIV/0!</v>
      </c>
      <c r="CB29" s="29" t="e">
        <f t="shared" si="60"/>
        <v>#DIV/0!</v>
      </c>
      <c r="CC29" s="40"/>
      <c r="CD29" s="40"/>
      <c r="CE29" s="29" t="e">
        <f t="shared" si="61"/>
        <v>#DIV/0!</v>
      </c>
      <c r="CF29" s="29" t="e">
        <f t="shared" si="62"/>
        <v>#DIV/0!</v>
      </c>
      <c r="CG29" s="40"/>
      <c r="CH29" s="40"/>
      <c r="CI29" s="29" t="e">
        <f t="shared" si="63"/>
        <v>#DIV/0!</v>
      </c>
      <c r="CJ29" s="40"/>
      <c r="CK29" s="40"/>
      <c r="CL29" s="29" t="e">
        <f t="shared" si="64"/>
        <v>#DIV/0!</v>
      </c>
      <c r="CM29" s="29"/>
      <c r="CN29" s="29"/>
      <c r="CO29" s="29"/>
      <c r="CP29" s="8"/>
      <c r="CQ29" s="8"/>
    </row>
    <row r="30" spans="1:95" ht="14.25" hidden="1">
      <c r="A30" s="13">
        <v>17</v>
      </c>
      <c r="B30" s="15" t="s">
        <v>29</v>
      </c>
      <c r="C30" s="29"/>
      <c r="D30" s="29"/>
      <c r="E30" s="29" t="e">
        <f t="shared" si="2"/>
        <v>#DIV/0!</v>
      </c>
      <c r="F30" s="46"/>
      <c r="G30" s="81"/>
      <c r="H30" s="29" t="e">
        <f t="shared" si="43"/>
        <v>#DIV/0!</v>
      </c>
      <c r="I30" s="29"/>
      <c r="J30" s="29"/>
      <c r="K30" s="29"/>
      <c r="L30" s="29" t="e">
        <f>+J30/(G30+#REF!)*100</f>
        <v>#REF!</v>
      </c>
      <c r="M30" s="30"/>
      <c r="N30" s="32"/>
      <c r="O30" s="29" t="e">
        <f t="shared" si="44"/>
        <v>#DIV/0!</v>
      </c>
      <c r="P30" s="29" t="e">
        <f t="shared" si="9"/>
        <v>#DIV/0!</v>
      </c>
      <c r="Q30" s="30"/>
      <c r="R30" s="32"/>
      <c r="S30" s="29" t="e">
        <f t="shared" si="45"/>
        <v>#DIV/0!</v>
      </c>
      <c r="T30" s="30"/>
      <c r="U30" s="32"/>
      <c r="V30" s="33" t="e">
        <f t="shared" si="11"/>
        <v>#DIV/0!</v>
      </c>
      <c r="W30" s="33" t="e">
        <f t="shared" si="40"/>
        <v>#DIV/0!</v>
      </c>
      <c r="X30" s="32"/>
      <c r="Y30" s="32"/>
      <c r="Z30" s="29" t="e">
        <f t="shared" si="46"/>
        <v>#DIV/0!</v>
      </c>
      <c r="AA30" s="29" t="e">
        <f t="shared" si="13"/>
        <v>#DIV/0!</v>
      </c>
      <c r="AB30" s="29"/>
      <c r="AC30" s="33"/>
      <c r="AD30" s="29" t="e">
        <f t="shared" si="14"/>
        <v>#DIV/0!</v>
      </c>
      <c r="AE30" s="29" t="e">
        <f t="shared" si="15"/>
        <v>#DIV/0!</v>
      </c>
      <c r="AF30" s="29"/>
      <c r="AG30" s="29"/>
      <c r="AH30" s="29"/>
      <c r="AI30" s="29" t="e">
        <f t="shared" si="17"/>
        <v>#DIV/0!</v>
      </c>
      <c r="AJ30" s="30"/>
      <c r="AK30" s="32"/>
      <c r="AL30" s="33" t="e">
        <f t="shared" si="47"/>
        <v>#DIV/0!</v>
      </c>
      <c r="AM30" s="32"/>
      <c r="AN30" s="32"/>
      <c r="AO30" s="33" t="e">
        <f t="shared" si="48"/>
        <v>#DIV/0!</v>
      </c>
      <c r="AP30" s="33" t="e">
        <f t="shared" si="19"/>
        <v>#DIV/0!</v>
      </c>
      <c r="AQ30" s="32"/>
      <c r="AR30" s="32"/>
      <c r="AS30" s="29" t="e">
        <f t="shared" si="49"/>
        <v>#DIV/0!</v>
      </c>
      <c r="AT30" s="29" t="e">
        <f t="shared" si="20"/>
        <v>#DIV/0!</v>
      </c>
      <c r="AU30" s="30"/>
      <c r="AV30" s="30"/>
      <c r="AW30" s="29" t="e">
        <f t="shared" si="50"/>
        <v>#DIV/0!</v>
      </c>
      <c r="AX30" s="29"/>
      <c r="AY30" s="29"/>
      <c r="AZ30" s="29" t="e">
        <f t="shared" si="51"/>
        <v>#DIV/0!</v>
      </c>
      <c r="BA30" s="29" t="e">
        <f t="shared" si="21"/>
        <v>#DIV/0!</v>
      </c>
      <c r="BB30" s="29"/>
      <c r="BC30" s="29"/>
      <c r="BD30" s="29"/>
      <c r="BE30" s="29"/>
      <c r="BF30" s="30"/>
      <c r="BG30" s="30"/>
      <c r="BH30" s="29" t="e">
        <f t="shared" si="52"/>
        <v>#DIV/0!</v>
      </c>
      <c r="BI30" s="29"/>
      <c r="BJ30" s="29"/>
      <c r="BK30" s="29" t="e">
        <f t="shared" si="53"/>
        <v>#DIV/0!</v>
      </c>
      <c r="BL30" s="40"/>
      <c r="BM30" s="40"/>
      <c r="BN30" s="29" t="e">
        <f t="shared" si="54"/>
        <v>#DIV/0!</v>
      </c>
      <c r="BO30" s="29"/>
      <c r="BP30" s="29"/>
      <c r="BQ30" s="29" t="e">
        <f t="shared" si="55"/>
        <v>#DIV/0!</v>
      </c>
      <c r="BR30" s="29" t="e">
        <f t="shared" si="56"/>
        <v>#DIV/0!</v>
      </c>
      <c r="BS30" s="29"/>
      <c r="BT30" s="29"/>
      <c r="BU30" s="29" t="e">
        <f t="shared" si="57"/>
        <v>#DIV/0!</v>
      </c>
      <c r="BV30" s="29"/>
      <c r="BW30" s="29"/>
      <c r="BX30" s="29" t="e">
        <f t="shared" si="58"/>
        <v>#DIV/0!</v>
      </c>
      <c r="BY30" s="29"/>
      <c r="BZ30" s="29"/>
      <c r="CA30" s="29" t="e">
        <f t="shared" si="59"/>
        <v>#DIV/0!</v>
      </c>
      <c r="CB30" s="29" t="e">
        <f t="shared" si="60"/>
        <v>#DIV/0!</v>
      </c>
      <c r="CC30" s="40"/>
      <c r="CD30" s="40"/>
      <c r="CE30" s="29" t="e">
        <f t="shared" si="61"/>
        <v>#DIV/0!</v>
      </c>
      <c r="CF30" s="29" t="e">
        <f t="shared" si="62"/>
        <v>#DIV/0!</v>
      </c>
      <c r="CG30" s="40"/>
      <c r="CH30" s="40"/>
      <c r="CI30" s="29" t="e">
        <f t="shared" si="63"/>
        <v>#DIV/0!</v>
      </c>
      <c r="CJ30" s="40"/>
      <c r="CK30" s="40"/>
      <c r="CL30" s="29" t="e">
        <f t="shared" si="64"/>
        <v>#DIV/0!</v>
      </c>
      <c r="CM30" s="29"/>
      <c r="CN30" s="29"/>
      <c r="CO30" s="29"/>
      <c r="CP30" s="8"/>
      <c r="CQ30" s="8"/>
    </row>
    <row r="31" spans="1:95" ht="14.25" hidden="1">
      <c r="A31" s="13">
        <v>18</v>
      </c>
      <c r="B31" s="15" t="s">
        <v>29</v>
      </c>
      <c r="C31" s="29"/>
      <c r="D31" s="29"/>
      <c r="E31" s="29" t="e">
        <f t="shared" si="2"/>
        <v>#DIV/0!</v>
      </c>
      <c r="F31" s="46"/>
      <c r="G31" s="81"/>
      <c r="H31" s="29" t="e">
        <f t="shared" si="43"/>
        <v>#DIV/0!</v>
      </c>
      <c r="I31" s="29"/>
      <c r="J31" s="29"/>
      <c r="K31" s="29"/>
      <c r="L31" s="29" t="e">
        <f>+J31/(G31+#REF!)*100</f>
        <v>#REF!</v>
      </c>
      <c r="M31" s="30"/>
      <c r="N31" s="32"/>
      <c r="O31" s="29" t="e">
        <f t="shared" si="44"/>
        <v>#DIV/0!</v>
      </c>
      <c r="P31" s="29" t="e">
        <f t="shared" si="9"/>
        <v>#DIV/0!</v>
      </c>
      <c r="Q31" s="30"/>
      <c r="R31" s="32"/>
      <c r="S31" s="29" t="e">
        <f t="shared" si="45"/>
        <v>#DIV/0!</v>
      </c>
      <c r="T31" s="30"/>
      <c r="U31" s="32"/>
      <c r="V31" s="33" t="e">
        <f t="shared" si="11"/>
        <v>#DIV/0!</v>
      </c>
      <c r="W31" s="33" t="e">
        <f t="shared" si="40"/>
        <v>#DIV/0!</v>
      </c>
      <c r="X31" s="32"/>
      <c r="Y31" s="32"/>
      <c r="Z31" s="29" t="e">
        <f t="shared" si="46"/>
        <v>#DIV/0!</v>
      </c>
      <c r="AA31" s="29" t="e">
        <f t="shared" si="13"/>
        <v>#DIV/0!</v>
      </c>
      <c r="AB31" s="29"/>
      <c r="AC31" s="33"/>
      <c r="AD31" s="29" t="e">
        <f t="shared" si="14"/>
        <v>#DIV/0!</v>
      </c>
      <c r="AE31" s="29" t="e">
        <f t="shared" si="15"/>
        <v>#DIV/0!</v>
      </c>
      <c r="AF31" s="29"/>
      <c r="AG31" s="29"/>
      <c r="AH31" s="29"/>
      <c r="AI31" s="29" t="e">
        <f t="shared" si="17"/>
        <v>#DIV/0!</v>
      </c>
      <c r="AJ31" s="30"/>
      <c r="AK31" s="32"/>
      <c r="AL31" s="33" t="e">
        <f t="shared" si="47"/>
        <v>#DIV/0!</v>
      </c>
      <c r="AM31" s="32"/>
      <c r="AN31" s="32"/>
      <c r="AO31" s="33" t="e">
        <f t="shared" si="48"/>
        <v>#DIV/0!</v>
      </c>
      <c r="AP31" s="33" t="e">
        <f t="shared" si="19"/>
        <v>#DIV/0!</v>
      </c>
      <c r="AQ31" s="32"/>
      <c r="AR31" s="32"/>
      <c r="AS31" s="29" t="e">
        <f t="shared" si="49"/>
        <v>#DIV/0!</v>
      </c>
      <c r="AT31" s="29" t="e">
        <f t="shared" si="20"/>
        <v>#DIV/0!</v>
      </c>
      <c r="AU31" s="30"/>
      <c r="AV31" s="30"/>
      <c r="AW31" s="29" t="e">
        <f t="shared" si="50"/>
        <v>#DIV/0!</v>
      </c>
      <c r="AX31" s="29"/>
      <c r="AY31" s="29"/>
      <c r="AZ31" s="29" t="e">
        <f t="shared" si="51"/>
        <v>#DIV/0!</v>
      </c>
      <c r="BA31" s="29" t="e">
        <f t="shared" si="21"/>
        <v>#DIV/0!</v>
      </c>
      <c r="BB31" s="29"/>
      <c r="BC31" s="29"/>
      <c r="BD31" s="29"/>
      <c r="BE31" s="29"/>
      <c r="BF31" s="30"/>
      <c r="BG31" s="30"/>
      <c r="BH31" s="29" t="e">
        <f t="shared" si="52"/>
        <v>#DIV/0!</v>
      </c>
      <c r="BI31" s="29"/>
      <c r="BJ31" s="29"/>
      <c r="BK31" s="29" t="e">
        <f t="shared" si="53"/>
        <v>#DIV/0!</v>
      </c>
      <c r="BL31" s="40"/>
      <c r="BM31" s="40"/>
      <c r="BN31" s="29" t="e">
        <f t="shared" si="54"/>
        <v>#DIV/0!</v>
      </c>
      <c r="BO31" s="29"/>
      <c r="BP31" s="29"/>
      <c r="BQ31" s="29" t="e">
        <f t="shared" si="55"/>
        <v>#DIV/0!</v>
      </c>
      <c r="BR31" s="29" t="e">
        <f t="shared" si="56"/>
        <v>#DIV/0!</v>
      </c>
      <c r="BS31" s="29"/>
      <c r="BT31" s="29"/>
      <c r="BU31" s="29" t="e">
        <f t="shared" si="57"/>
        <v>#DIV/0!</v>
      </c>
      <c r="BV31" s="29"/>
      <c r="BW31" s="29"/>
      <c r="BX31" s="29" t="e">
        <f t="shared" si="58"/>
        <v>#DIV/0!</v>
      </c>
      <c r="BY31" s="29"/>
      <c r="BZ31" s="29"/>
      <c r="CA31" s="29" t="e">
        <f t="shared" si="59"/>
        <v>#DIV/0!</v>
      </c>
      <c r="CB31" s="29" t="e">
        <f t="shared" si="60"/>
        <v>#DIV/0!</v>
      </c>
      <c r="CC31" s="40"/>
      <c r="CD31" s="40"/>
      <c r="CE31" s="29" t="e">
        <f t="shared" si="61"/>
        <v>#DIV/0!</v>
      </c>
      <c r="CF31" s="29" t="e">
        <f t="shared" si="62"/>
        <v>#DIV/0!</v>
      </c>
      <c r="CG31" s="40"/>
      <c r="CH31" s="40"/>
      <c r="CI31" s="29" t="e">
        <f t="shared" si="63"/>
        <v>#DIV/0!</v>
      </c>
      <c r="CJ31" s="40"/>
      <c r="CK31" s="40"/>
      <c r="CL31" s="29" t="e">
        <f t="shared" si="64"/>
        <v>#DIV/0!</v>
      </c>
      <c r="CM31" s="29"/>
      <c r="CN31" s="29"/>
      <c r="CO31" s="29"/>
      <c r="CP31" s="8"/>
      <c r="CQ31" s="8"/>
    </row>
    <row r="32" spans="1:95" ht="14.25" hidden="1">
      <c r="A32" s="13">
        <v>19</v>
      </c>
      <c r="B32" s="14"/>
      <c r="C32" s="29"/>
      <c r="D32" s="29"/>
      <c r="E32" s="29" t="e">
        <f t="shared" si="2"/>
        <v>#DIV/0!</v>
      </c>
      <c r="F32" s="46"/>
      <c r="G32" s="81"/>
      <c r="H32" s="29" t="e">
        <f t="shared" si="43"/>
        <v>#DIV/0!</v>
      </c>
      <c r="I32" s="29"/>
      <c r="J32" s="29"/>
      <c r="K32" s="29"/>
      <c r="L32" s="29" t="e">
        <f>+J32/(G32+#REF!)*100</f>
        <v>#REF!</v>
      </c>
      <c r="M32" s="30"/>
      <c r="N32" s="32"/>
      <c r="O32" s="29" t="e">
        <f t="shared" si="44"/>
        <v>#DIV/0!</v>
      </c>
      <c r="P32" s="29" t="e">
        <f t="shared" si="9"/>
        <v>#DIV/0!</v>
      </c>
      <c r="Q32" s="30"/>
      <c r="R32" s="32"/>
      <c r="S32" s="29" t="e">
        <f t="shared" si="45"/>
        <v>#DIV/0!</v>
      </c>
      <c r="T32" s="30"/>
      <c r="U32" s="32"/>
      <c r="V32" s="33" t="e">
        <f t="shared" si="11"/>
        <v>#DIV/0!</v>
      </c>
      <c r="W32" s="33" t="e">
        <f t="shared" si="40"/>
        <v>#DIV/0!</v>
      </c>
      <c r="X32" s="32" t="s">
        <v>29</v>
      </c>
      <c r="Y32" s="32"/>
      <c r="Z32" s="29" t="e">
        <f t="shared" si="46"/>
        <v>#VALUE!</v>
      </c>
      <c r="AA32" s="29" t="e">
        <f t="shared" si="13"/>
        <v>#DIV/0!</v>
      </c>
      <c r="AB32" s="29"/>
      <c r="AC32" s="33"/>
      <c r="AD32" s="29" t="e">
        <f t="shared" si="14"/>
        <v>#DIV/0!</v>
      </c>
      <c r="AE32" s="29" t="e">
        <f t="shared" si="15"/>
        <v>#DIV/0!</v>
      </c>
      <c r="AF32" s="29"/>
      <c r="AG32" s="29"/>
      <c r="AH32" s="29"/>
      <c r="AI32" s="29" t="e">
        <f t="shared" si="17"/>
        <v>#DIV/0!</v>
      </c>
      <c r="AJ32" s="30"/>
      <c r="AK32" s="32"/>
      <c r="AL32" s="33" t="e">
        <f t="shared" si="47"/>
        <v>#DIV/0!</v>
      </c>
      <c r="AM32" s="32"/>
      <c r="AN32" s="32"/>
      <c r="AO32" s="33" t="e">
        <f t="shared" si="48"/>
        <v>#DIV/0!</v>
      </c>
      <c r="AP32" s="33" t="e">
        <f t="shared" si="19"/>
        <v>#DIV/0!</v>
      </c>
      <c r="AQ32" s="32"/>
      <c r="AR32" s="32"/>
      <c r="AS32" s="29" t="e">
        <f t="shared" si="49"/>
        <v>#DIV/0!</v>
      </c>
      <c r="AT32" s="29" t="e">
        <f t="shared" si="20"/>
        <v>#DIV/0!</v>
      </c>
      <c r="AU32" s="30"/>
      <c r="AV32" s="30"/>
      <c r="AW32" s="29" t="e">
        <f t="shared" si="50"/>
        <v>#DIV/0!</v>
      </c>
      <c r="AX32" s="29"/>
      <c r="AY32" s="29"/>
      <c r="AZ32" s="29" t="e">
        <f t="shared" si="51"/>
        <v>#DIV/0!</v>
      </c>
      <c r="BA32" s="29" t="e">
        <f t="shared" si="21"/>
        <v>#DIV/0!</v>
      </c>
      <c r="BB32" s="29"/>
      <c r="BC32" s="29"/>
      <c r="BD32" s="29"/>
      <c r="BE32" s="29"/>
      <c r="BF32" s="30"/>
      <c r="BG32" s="30"/>
      <c r="BH32" s="29" t="e">
        <f t="shared" si="52"/>
        <v>#DIV/0!</v>
      </c>
      <c r="BI32" s="29"/>
      <c r="BJ32" s="29"/>
      <c r="BK32" s="29" t="e">
        <f t="shared" si="53"/>
        <v>#DIV/0!</v>
      </c>
      <c r="BL32" s="40"/>
      <c r="BM32" s="40"/>
      <c r="BN32" s="29" t="e">
        <f t="shared" si="54"/>
        <v>#DIV/0!</v>
      </c>
      <c r="BO32" s="29"/>
      <c r="BP32" s="29"/>
      <c r="BQ32" s="29" t="e">
        <f t="shared" si="55"/>
        <v>#DIV/0!</v>
      </c>
      <c r="BR32" s="29" t="e">
        <f t="shared" si="56"/>
        <v>#DIV/0!</v>
      </c>
      <c r="BS32" s="29"/>
      <c r="BT32" s="29"/>
      <c r="BU32" s="29" t="e">
        <f t="shared" si="57"/>
        <v>#DIV/0!</v>
      </c>
      <c r="BV32" s="29"/>
      <c r="BW32" s="29"/>
      <c r="BX32" s="29" t="e">
        <f t="shared" si="58"/>
        <v>#DIV/0!</v>
      </c>
      <c r="BY32" s="29"/>
      <c r="BZ32" s="29"/>
      <c r="CA32" s="29" t="e">
        <f t="shared" si="59"/>
        <v>#DIV/0!</v>
      </c>
      <c r="CB32" s="29" t="e">
        <f t="shared" si="60"/>
        <v>#DIV/0!</v>
      </c>
      <c r="CC32" s="40"/>
      <c r="CD32" s="40"/>
      <c r="CE32" s="29" t="e">
        <f t="shared" si="61"/>
        <v>#DIV/0!</v>
      </c>
      <c r="CF32" s="29" t="e">
        <f t="shared" si="62"/>
        <v>#DIV/0!</v>
      </c>
      <c r="CG32" s="40"/>
      <c r="CH32" s="40"/>
      <c r="CI32" s="29" t="e">
        <f t="shared" si="63"/>
        <v>#DIV/0!</v>
      </c>
      <c r="CJ32" s="40"/>
      <c r="CK32" s="40"/>
      <c r="CL32" s="29" t="e">
        <f t="shared" si="64"/>
        <v>#DIV/0!</v>
      </c>
      <c r="CM32" s="29"/>
      <c r="CN32" s="29"/>
      <c r="CO32" s="29"/>
      <c r="CP32" s="8"/>
      <c r="CQ32" s="8"/>
    </row>
    <row r="33" spans="1:95" ht="14.25" hidden="1">
      <c r="A33" s="13">
        <v>20</v>
      </c>
      <c r="B33" s="14"/>
      <c r="C33" s="29"/>
      <c r="D33" s="29"/>
      <c r="E33" s="29" t="e">
        <f t="shared" si="2"/>
        <v>#DIV/0!</v>
      </c>
      <c r="F33" s="46"/>
      <c r="G33" s="81"/>
      <c r="H33" s="29" t="e">
        <f t="shared" si="43"/>
        <v>#DIV/0!</v>
      </c>
      <c r="I33" s="29"/>
      <c r="J33" s="29"/>
      <c r="K33" s="29"/>
      <c r="L33" s="29" t="e">
        <f>+J33/(G33+#REF!)*100</f>
        <v>#REF!</v>
      </c>
      <c r="M33" s="30"/>
      <c r="N33" s="32"/>
      <c r="O33" s="29" t="e">
        <f t="shared" si="44"/>
        <v>#DIV/0!</v>
      </c>
      <c r="P33" s="29" t="e">
        <f t="shared" si="9"/>
        <v>#DIV/0!</v>
      </c>
      <c r="Q33" s="30"/>
      <c r="R33" s="32"/>
      <c r="S33" s="29" t="e">
        <f t="shared" si="45"/>
        <v>#DIV/0!</v>
      </c>
      <c r="T33" s="30"/>
      <c r="U33" s="32"/>
      <c r="V33" s="33" t="e">
        <f t="shared" si="11"/>
        <v>#DIV/0!</v>
      </c>
      <c r="W33" s="33" t="e">
        <f t="shared" si="40"/>
        <v>#DIV/0!</v>
      </c>
      <c r="X33" s="32"/>
      <c r="Y33" s="32"/>
      <c r="Z33" s="29" t="e">
        <f t="shared" si="46"/>
        <v>#DIV/0!</v>
      </c>
      <c r="AA33" s="29" t="e">
        <f t="shared" si="13"/>
        <v>#DIV/0!</v>
      </c>
      <c r="AB33" s="29"/>
      <c r="AC33" s="33"/>
      <c r="AD33" s="29" t="e">
        <f t="shared" si="14"/>
        <v>#DIV/0!</v>
      </c>
      <c r="AE33" s="29" t="e">
        <f t="shared" si="15"/>
        <v>#DIV/0!</v>
      </c>
      <c r="AF33" s="29"/>
      <c r="AG33" s="29"/>
      <c r="AH33" s="29"/>
      <c r="AI33" s="29" t="e">
        <f t="shared" si="17"/>
        <v>#DIV/0!</v>
      </c>
      <c r="AJ33" s="30"/>
      <c r="AK33" s="32"/>
      <c r="AL33" s="33" t="e">
        <f t="shared" si="47"/>
        <v>#DIV/0!</v>
      </c>
      <c r="AM33" s="32"/>
      <c r="AN33" s="32"/>
      <c r="AO33" s="33" t="e">
        <f t="shared" si="48"/>
        <v>#DIV/0!</v>
      </c>
      <c r="AP33" s="33" t="e">
        <f t="shared" si="19"/>
        <v>#DIV/0!</v>
      </c>
      <c r="AQ33" s="32"/>
      <c r="AR33" s="32"/>
      <c r="AS33" s="29" t="e">
        <f t="shared" si="49"/>
        <v>#DIV/0!</v>
      </c>
      <c r="AT33" s="29" t="e">
        <f t="shared" si="20"/>
        <v>#DIV/0!</v>
      </c>
      <c r="AU33" s="30"/>
      <c r="AV33" s="30"/>
      <c r="AW33" s="29" t="e">
        <f t="shared" si="50"/>
        <v>#DIV/0!</v>
      </c>
      <c r="AX33" s="29"/>
      <c r="AY33" s="29"/>
      <c r="AZ33" s="29" t="e">
        <f t="shared" si="51"/>
        <v>#DIV/0!</v>
      </c>
      <c r="BA33" s="29" t="e">
        <f t="shared" si="21"/>
        <v>#DIV/0!</v>
      </c>
      <c r="BB33" s="29"/>
      <c r="BC33" s="29"/>
      <c r="BD33" s="29"/>
      <c r="BE33" s="29"/>
      <c r="BF33" s="30"/>
      <c r="BG33" s="30"/>
      <c r="BH33" s="29" t="e">
        <f t="shared" si="52"/>
        <v>#DIV/0!</v>
      </c>
      <c r="BI33" s="29"/>
      <c r="BJ33" s="29"/>
      <c r="BK33" s="29" t="e">
        <f t="shared" si="53"/>
        <v>#DIV/0!</v>
      </c>
      <c r="BL33" s="40"/>
      <c r="BM33" s="40"/>
      <c r="BN33" s="29" t="e">
        <f t="shared" si="54"/>
        <v>#DIV/0!</v>
      </c>
      <c r="BO33" s="29"/>
      <c r="BP33" s="29"/>
      <c r="BQ33" s="29" t="e">
        <f t="shared" si="55"/>
        <v>#DIV/0!</v>
      </c>
      <c r="BR33" s="29" t="e">
        <f t="shared" si="56"/>
        <v>#DIV/0!</v>
      </c>
      <c r="BS33" s="29"/>
      <c r="BT33" s="29"/>
      <c r="BU33" s="29" t="e">
        <f t="shared" si="57"/>
        <v>#DIV/0!</v>
      </c>
      <c r="BV33" s="29"/>
      <c r="BW33" s="29"/>
      <c r="BX33" s="29" t="e">
        <f t="shared" si="58"/>
        <v>#DIV/0!</v>
      </c>
      <c r="BY33" s="29"/>
      <c r="BZ33" s="29"/>
      <c r="CA33" s="29" t="e">
        <f t="shared" si="59"/>
        <v>#DIV/0!</v>
      </c>
      <c r="CB33" s="29" t="e">
        <f t="shared" si="60"/>
        <v>#DIV/0!</v>
      </c>
      <c r="CC33" s="40"/>
      <c r="CD33" s="40"/>
      <c r="CE33" s="29" t="e">
        <f t="shared" si="61"/>
        <v>#DIV/0!</v>
      </c>
      <c r="CF33" s="29" t="e">
        <f t="shared" si="62"/>
        <v>#DIV/0!</v>
      </c>
      <c r="CG33" s="40"/>
      <c r="CH33" s="40"/>
      <c r="CI33" s="29" t="e">
        <f t="shared" si="63"/>
        <v>#DIV/0!</v>
      </c>
      <c r="CJ33" s="40"/>
      <c r="CK33" s="40"/>
      <c r="CL33" s="29" t="e">
        <f t="shared" si="64"/>
        <v>#DIV/0!</v>
      </c>
      <c r="CM33" s="29"/>
      <c r="CN33" s="29"/>
      <c r="CO33" s="29"/>
      <c r="CP33" s="8"/>
      <c r="CQ33" s="8"/>
    </row>
    <row r="34" spans="1:95" ht="14.25" hidden="1">
      <c r="A34" s="13">
        <v>21</v>
      </c>
      <c r="B34" s="14"/>
      <c r="C34" s="29"/>
      <c r="D34" s="29"/>
      <c r="E34" s="29" t="e">
        <f t="shared" si="2"/>
        <v>#DIV/0!</v>
      </c>
      <c r="F34" s="46"/>
      <c r="G34" s="81"/>
      <c r="H34" s="29" t="e">
        <f t="shared" si="43"/>
        <v>#DIV/0!</v>
      </c>
      <c r="I34" s="29"/>
      <c r="J34" s="29"/>
      <c r="K34" s="29"/>
      <c r="L34" s="29" t="e">
        <f>+J34/(G34+#REF!)*100</f>
        <v>#REF!</v>
      </c>
      <c r="M34" s="30"/>
      <c r="N34" s="32"/>
      <c r="O34" s="29" t="e">
        <f t="shared" si="44"/>
        <v>#DIV/0!</v>
      </c>
      <c r="P34" s="29" t="e">
        <f t="shared" si="9"/>
        <v>#DIV/0!</v>
      </c>
      <c r="Q34" s="30"/>
      <c r="R34" s="32"/>
      <c r="S34" s="29" t="e">
        <f t="shared" si="45"/>
        <v>#DIV/0!</v>
      </c>
      <c r="T34" s="30"/>
      <c r="U34" s="32"/>
      <c r="V34" s="33" t="e">
        <f t="shared" si="11"/>
        <v>#DIV/0!</v>
      </c>
      <c r="W34" s="33" t="e">
        <f t="shared" si="40"/>
        <v>#DIV/0!</v>
      </c>
      <c r="X34" s="32"/>
      <c r="Y34" s="32"/>
      <c r="Z34" s="29" t="e">
        <f t="shared" si="46"/>
        <v>#DIV/0!</v>
      </c>
      <c r="AA34" s="29" t="e">
        <f t="shared" si="13"/>
        <v>#DIV/0!</v>
      </c>
      <c r="AB34" s="29"/>
      <c r="AC34" s="33"/>
      <c r="AD34" s="29" t="e">
        <f t="shared" si="14"/>
        <v>#DIV/0!</v>
      </c>
      <c r="AE34" s="29" t="e">
        <f t="shared" si="15"/>
        <v>#DIV/0!</v>
      </c>
      <c r="AF34" s="29"/>
      <c r="AG34" s="29"/>
      <c r="AH34" s="29"/>
      <c r="AI34" s="29" t="e">
        <f t="shared" si="17"/>
        <v>#DIV/0!</v>
      </c>
      <c r="AJ34" s="30"/>
      <c r="AK34" s="32"/>
      <c r="AL34" s="33" t="e">
        <f t="shared" si="47"/>
        <v>#DIV/0!</v>
      </c>
      <c r="AM34" s="32"/>
      <c r="AN34" s="32"/>
      <c r="AO34" s="33" t="e">
        <f t="shared" si="48"/>
        <v>#DIV/0!</v>
      </c>
      <c r="AP34" s="33" t="e">
        <f t="shared" si="19"/>
        <v>#DIV/0!</v>
      </c>
      <c r="AQ34" s="32"/>
      <c r="AR34" s="32"/>
      <c r="AS34" s="29" t="e">
        <f t="shared" si="49"/>
        <v>#DIV/0!</v>
      </c>
      <c r="AT34" s="29" t="e">
        <f t="shared" si="20"/>
        <v>#DIV/0!</v>
      </c>
      <c r="AU34" s="30"/>
      <c r="AV34" s="30"/>
      <c r="AW34" s="29" t="e">
        <f t="shared" si="50"/>
        <v>#DIV/0!</v>
      </c>
      <c r="AX34" s="29"/>
      <c r="AY34" s="29"/>
      <c r="AZ34" s="29" t="e">
        <f t="shared" si="51"/>
        <v>#DIV/0!</v>
      </c>
      <c r="BA34" s="29" t="e">
        <f t="shared" si="21"/>
        <v>#DIV/0!</v>
      </c>
      <c r="BB34" s="29"/>
      <c r="BC34" s="29"/>
      <c r="BD34" s="29"/>
      <c r="BE34" s="29"/>
      <c r="BF34" s="30"/>
      <c r="BG34" s="30"/>
      <c r="BH34" s="29" t="e">
        <f t="shared" si="52"/>
        <v>#DIV/0!</v>
      </c>
      <c r="BI34" s="29"/>
      <c r="BJ34" s="29"/>
      <c r="BK34" s="29" t="e">
        <f t="shared" si="53"/>
        <v>#DIV/0!</v>
      </c>
      <c r="BL34" s="40"/>
      <c r="BM34" s="40"/>
      <c r="BN34" s="29" t="e">
        <f t="shared" si="54"/>
        <v>#DIV/0!</v>
      </c>
      <c r="BO34" s="29"/>
      <c r="BP34" s="29"/>
      <c r="BQ34" s="29" t="e">
        <f t="shared" si="55"/>
        <v>#DIV/0!</v>
      </c>
      <c r="BR34" s="29" t="e">
        <f t="shared" si="56"/>
        <v>#DIV/0!</v>
      </c>
      <c r="BS34" s="29"/>
      <c r="BT34" s="29"/>
      <c r="BU34" s="29" t="e">
        <f t="shared" si="57"/>
        <v>#DIV/0!</v>
      </c>
      <c r="BV34" s="29"/>
      <c r="BW34" s="29"/>
      <c r="BX34" s="29" t="e">
        <f t="shared" si="58"/>
        <v>#DIV/0!</v>
      </c>
      <c r="BY34" s="29"/>
      <c r="BZ34" s="29"/>
      <c r="CA34" s="29" t="e">
        <f t="shared" si="59"/>
        <v>#DIV/0!</v>
      </c>
      <c r="CB34" s="29" t="e">
        <f t="shared" si="60"/>
        <v>#DIV/0!</v>
      </c>
      <c r="CC34" s="40"/>
      <c r="CD34" s="40"/>
      <c r="CE34" s="29" t="e">
        <f t="shared" si="61"/>
        <v>#DIV/0!</v>
      </c>
      <c r="CF34" s="29" t="e">
        <f t="shared" si="62"/>
        <v>#DIV/0!</v>
      </c>
      <c r="CG34" s="40"/>
      <c r="CH34" s="40"/>
      <c r="CI34" s="29" t="e">
        <f t="shared" si="63"/>
        <v>#DIV/0!</v>
      </c>
      <c r="CJ34" s="40"/>
      <c r="CK34" s="40"/>
      <c r="CL34" s="29" t="e">
        <f t="shared" si="64"/>
        <v>#DIV/0!</v>
      </c>
      <c r="CM34" s="29"/>
      <c r="CN34" s="29"/>
      <c r="CO34" s="29"/>
      <c r="CP34" s="8"/>
      <c r="CQ34" s="8"/>
    </row>
    <row r="35" spans="1:95" ht="14.25" hidden="1">
      <c r="A35" s="13">
        <v>22</v>
      </c>
      <c r="B35" s="14"/>
      <c r="C35" s="29"/>
      <c r="D35" s="29"/>
      <c r="E35" s="29" t="e">
        <f t="shared" si="2"/>
        <v>#DIV/0!</v>
      </c>
      <c r="F35" s="46"/>
      <c r="G35" s="81"/>
      <c r="H35" s="29" t="e">
        <f t="shared" si="43"/>
        <v>#DIV/0!</v>
      </c>
      <c r="I35" s="29"/>
      <c r="J35" s="29"/>
      <c r="K35" s="29"/>
      <c r="L35" s="29" t="e">
        <f>+J35/(G35+#REF!)*100</f>
        <v>#REF!</v>
      </c>
      <c r="M35" s="30"/>
      <c r="N35" s="32"/>
      <c r="O35" s="29" t="e">
        <f t="shared" si="44"/>
        <v>#DIV/0!</v>
      </c>
      <c r="P35" s="29" t="e">
        <f t="shared" si="9"/>
        <v>#DIV/0!</v>
      </c>
      <c r="Q35" s="30"/>
      <c r="R35" s="32"/>
      <c r="S35" s="29" t="e">
        <f t="shared" si="45"/>
        <v>#DIV/0!</v>
      </c>
      <c r="T35" s="30"/>
      <c r="U35" s="32"/>
      <c r="V35" s="33" t="e">
        <f t="shared" si="11"/>
        <v>#DIV/0!</v>
      </c>
      <c r="W35" s="33" t="e">
        <f t="shared" si="40"/>
        <v>#DIV/0!</v>
      </c>
      <c r="X35" s="32"/>
      <c r="Y35" s="32"/>
      <c r="Z35" s="29" t="e">
        <f t="shared" si="46"/>
        <v>#DIV/0!</v>
      </c>
      <c r="AA35" s="29" t="e">
        <f t="shared" si="13"/>
        <v>#DIV/0!</v>
      </c>
      <c r="AB35" s="29"/>
      <c r="AC35" s="33"/>
      <c r="AD35" s="29" t="e">
        <f t="shared" si="14"/>
        <v>#DIV/0!</v>
      </c>
      <c r="AE35" s="29" t="e">
        <f t="shared" si="15"/>
        <v>#DIV/0!</v>
      </c>
      <c r="AF35" s="29"/>
      <c r="AG35" s="29"/>
      <c r="AH35" s="29"/>
      <c r="AI35" s="29" t="e">
        <f t="shared" si="17"/>
        <v>#DIV/0!</v>
      </c>
      <c r="AJ35" s="30"/>
      <c r="AK35" s="32"/>
      <c r="AL35" s="33" t="e">
        <f t="shared" si="47"/>
        <v>#DIV/0!</v>
      </c>
      <c r="AM35" s="32"/>
      <c r="AN35" s="32"/>
      <c r="AO35" s="33" t="e">
        <f t="shared" si="48"/>
        <v>#DIV/0!</v>
      </c>
      <c r="AP35" s="33" t="e">
        <f t="shared" si="19"/>
        <v>#DIV/0!</v>
      </c>
      <c r="AQ35" s="32"/>
      <c r="AR35" s="32"/>
      <c r="AS35" s="29" t="e">
        <f t="shared" si="49"/>
        <v>#DIV/0!</v>
      </c>
      <c r="AT35" s="29" t="e">
        <f t="shared" si="20"/>
        <v>#DIV/0!</v>
      </c>
      <c r="AU35" s="30"/>
      <c r="AV35" s="30"/>
      <c r="AW35" s="29" t="e">
        <f t="shared" si="50"/>
        <v>#DIV/0!</v>
      </c>
      <c r="AX35" s="29"/>
      <c r="AY35" s="29"/>
      <c r="AZ35" s="29" t="e">
        <f t="shared" si="51"/>
        <v>#DIV/0!</v>
      </c>
      <c r="BA35" s="29" t="e">
        <f t="shared" si="21"/>
        <v>#DIV/0!</v>
      </c>
      <c r="BB35" s="29"/>
      <c r="BC35" s="29"/>
      <c r="BD35" s="29"/>
      <c r="BE35" s="29"/>
      <c r="BF35" s="30"/>
      <c r="BG35" s="30"/>
      <c r="BH35" s="29" t="e">
        <f t="shared" si="52"/>
        <v>#DIV/0!</v>
      </c>
      <c r="BI35" s="29"/>
      <c r="BJ35" s="29"/>
      <c r="BK35" s="29" t="e">
        <f t="shared" si="53"/>
        <v>#DIV/0!</v>
      </c>
      <c r="BL35" s="40"/>
      <c r="BM35" s="40"/>
      <c r="BN35" s="29" t="e">
        <f t="shared" si="54"/>
        <v>#DIV/0!</v>
      </c>
      <c r="BO35" s="29"/>
      <c r="BP35" s="29"/>
      <c r="BQ35" s="29" t="e">
        <f t="shared" si="55"/>
        <v>#DIV/0!</v>
      </c>
      <c r="BR35" s="29" t="e">
        <f t="shared" si="56"/>
        <v>#DIV/0!</v>
      </c>
      <c r="BS35" s="29"/>
      <c r="BT35" s="29"/>
      <c r="BU35" s="29" t="e">
        <f t="shared" si="57"/>
        <v>#DIV/0!</v>
      </c>
      <c r="BV35" s="29"/>
      <c r="BW35" s="29"/>
      <c r="BX35" s="29" t="e">
        <f t="shared" si="58"/>
        <v>#DIV/0!</v>
      </c>
      <c r="BY35" s="29"/>
      <c r="BZ35" s="29"/>
      <c r="CA35" s="29" t="e">
        <f t="shared" si="59"/>
        <v>#DIV/0!</v>
      </c>
      <c r="CB35" s="29" t="e">
        <f t="shared" si="60"/>
        <v>#DIV/0!</v>
      </c>
      <c r="CC35" s="40"/>
      <c r="CD35" s="40"/>
      <c r="CE35" s="29" t="e">
        <f t="shared" si="61"/>
        <v>#DIV/0!</v>
      </c>
      <c r="CF35" s="29" t="e">
        <f t="shared" si="62"/>
        <v>#DIV/0!</v>
      </c>
      <c r="CG35" s="40"/>
      <c r="CH35" s="40"/>
      <c r="CI35" s="29" t="e">
        <f t="shared" si="63"/>
        <v>#DIV/0!</v>
      </c>
      <c r="CJ35" s="40"/>
      <c r="CK35" s="40"/>
      <c r="CL35" s="29" t="e">
        <f t="shared" si="64"/>
        <v>#DIV/0!</v>
      </c>
      <c r="CM35" s="29"/>
      <c r="CN35" s="29"/>
      <c r="CO35" s="29"/>
      <c r="CP35" s="8"/>
      <c r="CQ35" s="8"/>
    </row>
    <row r="36" spans="1:95" ht="14.25" hidden="1">
      <c r="A36" s="13">
        <v>23</v>
      </c>
      <c r="B36" s="14"/>
      <c r="C36" s="29"/>
      <c r="D36" s="29"/>
      <c r="E36" s="29" t="e">
        <f t="shared" si="2"/>
        <v>#DIV/0!</v>
      </c>
      <c r="F36" s="30"/>
      <c r="G36" s="32"/>
      <c r="H36" s="29" t="e">
        <f t="shared" si="43"/>
        <v>#DIV/0!</v>
      </c>
      <c r="I36" s="29"/>
      <c r="J36" s="29"/>
      <c r="K36" s="29"/>
      <c r="L36" s="29" t="e">
        <f>+J36/(G36+#REF!)*100</f>
        <v>#REF!</v>
      </c>
      <c r="M36" s="30"/>
      <c r="N36" s="32"/>
      <c r="O36" s="29" t="e">
        <f t="shared" si="44"/>
        <v>#DIV/0!</v>
      </c>
      <c r="P36" s="29" t="e">
        <f t="shared" si="9"/>
        <v>#DIV/0!</v>
      </c>
      <c r="Q36" s="30"/>
      <c r="R36" s="32"/>
      <c r="S36" s="29" t="e">
        <f t="shared" si="45"/>
        <v>#DIV/0!</v>
      </c>
      <c r="T36" s="30"/>
      <c r="U36" s="32"/>
      <c r="V36" s="33" t="e">
        <f t="shared" si="11"/>
        <v>#DIV/0!</v>
      </c>
      <c r="W36" s="33" t="e">
        <f t="shared" si="40"/>
        <v>#DIV/0!</v>
      </c>
      <c r="X36" s="32"/>
      <c r="Y36" s="32"/>
      <c r="Z36" s="29" t="e">
        <f t="shared" si="46"/>
        <v>#DIV/0!</v>
      </c>
      <c r="AA36" s="29" t="e">
        <f t="shared" si="13"/>
        <v>#DIV/0!</v>
      </c>
      <c r="AB36" s="29"/>
      <c r="AC36" s="33"/>
      <c r="AD36" s="29" t="e">
        <f t="shared" si="14"/>
        <v>#DIV/0!</v>
      </c>
      <c r="AE36" s="29" t="e">
        <f t="shared" si="15"/>
        <v>#DIV/0!</v>
      </c>
      <c r="AF36" s="29"/>
      <c r="AG36" s="29"/>
      <c r="AH36" s="29"/>
      <c r="AI36" s="29" t="e">
        <f t="shared" si="17"/>
        <v>#DIV/0!</v>
      </c>
      <c r="AJ36" s="30"/>
      <c r="AK36" s="32"/>
      <c r="AL36" s="33" t="e">
        <f t="shared" si="47"/>
        <v>#DIV/0!</v>
      </c>
      <c r="AM36" s="32"/>
      <c r="AN36" s="32"/>
      <c r="AO36" s="33" t="e">
        <f t="shared" si="48"/>
        <v>#DIV/0!</v>
      </c>
      <c r="AP36" s="33" t="e">
        <f t="shared" si="19"/>
        <v>#DIV/0!</v>
      </c>
      <c r="AQ36" s="32"/>
      <c r="AR36" s="32"/>
      <c r="AS36" s="29" t="e">
        <f t="shared" si="49"/>
        <v>#DIV/0!</v>
      </c>
      <c r="AT36" s="29" t="e">
        <f t="shared" si="20"/>
        <v>#DIV/0!</v>
      </c>
      <c r="AU36" s="30"/>
      <c r="AV36" s="30"/>
      <c r="AW36" s="29" t="e">
        <f t="shared" si="50"/>
        <v>#DIV/0!</v>
      </c>
      <c r="AX36" s="29"/>
      <c r="AY36" s="29"/>
      <c r="AZ36" s="29" t="e">
        <f t="shared" si="51"/>
        <v>#DIV/0!</v>
      </c>
      <c r="BA36" s="29" t="e">
        <f t="shared" si="21"/>
        <v>#DIV/0!</v>
      </c>
      <c r="BB36" s="29"/>
      <c r="BC36" s="29"/>
      <c r="BD36" s="29"/>
      <c r="BE36" s="29"/>
      <c r="BF36" s="30"/>
      <c r="BG36" s="30"/>
      <c r="BH36" s="29" t="e">
        <f t="shared" si="52"/>
        <v>#DIV/0!</v>
      </c>
      <c r="BI36" s="29"/>
      <c r="BJ36" s="29"/>
      <c r="BK36" s="29" t="e">
        <f t="shared" si="53"/>
        <v>#DIV/0!</v>
      </c>
      <c r="BL36" s="40"/>
      <c r="BM36" s="40"/>
      <c r="BN36" s="29" t="e">
        <f t="shared" si="54"/>
        <v>#DIV/0!</v>
      </c>
      <c r="BO36" s="29"/>
      <c r="BP36" s="29"/>
      <c r="BQ36" s="29" t="e">
        <f t="shared" si="55"/>
        <v>#DIV/0!</v>
      </c>
      <c r="BR36" s="29" t="e">
        <f t="shared" si="56"/>
        <v>#DIV/0!</v>
      </c>
      <c r="BS36" s="29"/>
      <c r="BT36" s="29"/>
      <c r="BU36" s="29" t="e">
        <f t="shared" si="57"/>
        <v>#DIV/0!</v>
      </c>
      <c r="BV36" s="29"/>
      <c r="BW36" s="29"/>
      <c r="BX36" s="29" t="e">
        <f t="shared" si="58"/>
        <v>#DIV/0!</v>
      </c>
      <c r="BY36" s="29"/>
      <c r="BZ36" s="29"/>
      <c r="CA36" s="29" t="e">
        <f t="shared" si="59"/>
        <v>#DIV/0!</v>
      </c>
      <c r="CB36" s="29" t="e">
        <f t="shared" si="60"/>
        <v>#DIV/0!</v>
      </c>
      <c r="CC36" s="40"/>
      <c r="CD36" s="40"/>
      <c r="CE36" s="29" t="e">
        <f t="shared" si="61"/>
        <v>#DIV/0!</v>
      </c>
      <c r="CF36" s="29" t="e">
        <f t="shared" si="62"/>
        <v>#DIV/0!</v>
      </c>
      <c r="CG36" s="40"/>
      <c r="CH36" s="40"/>
      <c r="CI36" s="29" t="e">
        <f t="shared" si="63"/>
        <v>#DIV/0!</v>
      </c>
      <c r="CJ36" s="40"/>
      <c r="CK36" s="40"/>
      <c r="CL36" s="29" t="e">
        <f t="shared" si="64"/>
        <v>#DIV/0!</v>
      </c>
      <c r="CM36" s="29"/>
      <c r="CN36" s="29"/>
      <c r="CO36" s="29"/>
      <c r="CP36" s="8"/>
      <c r="CQ36" s="8"/>
    </row>
    <row r="37" spans="1:95" ht="14.25" hidden="1">
      <c r="A37" s="13">
        <v>24</v>
      </c>
      <c r="B37" s="14"/>
      <c r="C37" s="29"/>
      <c r="D37" s="29"/>
      <c r="E37" s="29" t="e">
        <f t="shared" si="2"/>
        <v>#DIV/0!</v>
      </c>
      <c r="F37" s="30"/>
      <c r="G37" s="32"/>
      <c r="H37" s="29" t="e">
        <f t="shared" si="43"/>
        <v>#DIV/0!</v>
      </c>
      <c r="I37" s="29"/>
      <c r="J37" s="29"/>
      <c r="K37" s="29"/>
      <c r="L37" s="29" t="e">
        <f>+J37/(G37+#REF!)*100</f>
        <v>#REF!</v>
      </c>
      <c r="M37" s="30"/>
      <c r="N37" s="32"/>
      <c r="O37" s="29" t="e">
        <f t="shared" si="44"/>
        <v>#DIV/0!</v>
      </c>
      <c r="P37" s="29" t="e">
        <f t="shared" si="9"/>
        <v>#DIV/0!</v>
      </c>
      <c r="Q37" s="30"/>
      <c r="R37" s="32"/>
      <c r="S37" s="29" t="e">
        <f t="shared" si="45"/>
        <v>#DIV/0!</v>
      </c>
      <c r="T37" s="30"/>
      <c r="U37" s="32"/>
      <c r="V37" s="33" t="e">
        <f t="shared" si="11"/>
        <v>#DIV/0!</v>
      </c>
      <c r="W37" s="33" t="e">
        <f t="shared" si="40"/>
        <v>#DIV/0!</v>
      </c>
      <c r="X37" s="32"/>
      <c r="Y37" s="32"/>
      <c r="Z37" s="29" t="e">
        <f t="shared" si="46"/>
        <v>#DIV/0!</v>
      </c>
      <c r="AA37" s="29" t="e">
        <f t="shared" si="13"/>
        <v>#DIV/0!</v>
      </c>
      <c r="AB37" s="29"/>
      <c r="AC37" s="33"/>
      <c r="AD37" s="29" t="e">
        <f t="shared" si="14"/>
        <v>#DIV/0!</v>
      </c>
      <c r="AE37" s="29" t="e">
        <f t="shared" si="15"/>
        <v>#DIV/0!</v>
      </c>
      <c r="AF37" s="29"/>
      <c r="AG37" s="29"/>
      <c r="AH37" s="29"/>
      <c r="AI37" s="29" t="e">
        <f t="shared" si="17"/>
        <v>#DIV/0!</v>
      </c>
      <c r="AJ37" s="30"/>
      <c r="AK37" s="32"/>
      <c r="AL37" s="33" t="e">
        <f t="shared" si="47"/>
        <v>#DIV/0!</v>
      </c>
      <c r="AM37" s="32"/>
      <c r="AN37" s="32"/>
      <c r="AO37" s="33" t="e">
        <f t="shared" si="48"/>
        <v>#DIV/0!</v>
      </c>
      <c r="AP37" s="33" t="e">
        <f t="shared" si="19"/>
        <v>#DIV/0!</v>
      </c>
      <c r="AQ37" s="32"/>
      <c r="AR37" s="32"/>
      <c r="AS37" s="29" t="e">
        <f t="shared" si="49"/>
        <v>#DIV/0!</v>
      </c>
      <c r="AT37" s="29" t="e">
        <f t="shared" si="20"/>
        <v>#DIV/0!</v>
      </c>
      <c r="AU37" s="30"/>
      <c r="AV37" s="30"/>
      <c r="AW37" s="29" t="e">
        <f t="shared" si="50"/>
        <v>#DIV/0!</v>
      </c>
      <c r="AX37" s="29"/>
      <c r="AY37" s="29"/>
      <c r="AZ37" s="29" t="e">
        <f t="shared" si="51"/>
        <v>#DIV/0!</v>
      </c>
      <c r="BA37" s="29" t="e">
        <f t="shared" si="21"/>
        <v>#DIV/0!</v>
      </c>
      <c r="BB37" s="29"/>
      <c r="BC37" s="29"/>
      <c r="BD37" s="29"/>
      <c r="BE37" s="29"/>
      <c r="BF37" s="30"/>
      <c r="BG37" s="30"/>
      <c r="BH37" s="29" t="e">
        <f t="shared" si="52"/>
        <v>#DIV/0!</v>
      </c>
      <c r="BI37" s="29"/>
      <c r="BJ37" s="29"/>
      <c r="BK37" s="29" t="e">
        <f t="shared" si="53"/>
        <v>#DIV/0!</v>
      </c>
      <c r="BL37" s="40"/>
      <c r="BM37" s="40"/>
      <c r="BN37" s="29" t="e">
        <f t="shared" si="54"/>
        <v>#DIV/0!</v>
      </c>
      <c r="BO37" s="29"/>
      <c r="BP37" s="29"/>
      <c r="BQ37" s="29" t="e">
        <f t="shared" si="55"/>
        <v>#DIV/0!</v>
      </c>
      <c r="BR37" s="29" t="e">
        <f t="shared" si="56"/>
        <v>#DIV/0!</v>
      </c>
      <c r="BS37" s="29"/>
      <c r="BT37" s="29"/>
      <c r="BU37" s="29" t="e">
        <f t="shared" si="57"/>
        <v>#DIV/0!</v>
      </c>
      <c r="BV37" s="29"/>
      <c r="BW37" s="29"/>
      <c r="BX37" s="29" t="e">
        <f t="shared" si="58"/>
        <v>#DIV/0!</v>
      </c>
      <c r="BY37" s="29"/>
      <c r="BZ37" s="29"/>
      <c r="CA37" s="29" t="e">
        <f t="shared" si="59"/>
        <v>#DIV/0!</v>
      </c>
      <c r="CB37" s="29" t="e">
        <f t="shared" si="60"/>
        <v>#DIV/0!</v>
      </c>
      <c r="CC37" s="40"/>
      <c r="CD37" s="40"/>
      <c r="CE37" s="29" t="e">
        <f t="shared" si="61"/>
        <v>#DIV/0!</v>
      </c>
      <c r="CF37" s="29" t="e">
        <f t="shared" si="62"/>
        <v>#DIV/0!</v>
      </c>
      <c r="CG37" s="40"/>
      <c r="CH37" s="40"/>
      <c r="CI37" s="29" t="e">
        <f t="shared" si="63"/>
        <v>#DIV/0!</v>
      </c>
      <c r="CJ37" s="40"/>
      <c r="CK37" s="40"/>
      <c r="CL37" s="29" t="e">
        <f t="shared" si="64"/>
        <v>#DIV/0!</v>
      </c>
      <c r="CM37" s="29"/>
      <c r="CN37" s="29"/>
      <c r="CO37" s="29"/>
      <c r="CP37" s="8"/>
      <c r="CQ37" s="8"/>
    </row>
    <row r="38" spans="1:95" s="3" customFormat="1" ht="20.25" customHeight="1">
      <c r="A38" s="96" t="s">
        <v>30</v>
      </c>
      <c r="B38" s="96"/>
      <c r="C38" s="29">
        <f>SUM(C14:C37)</f>
        <v>40849.8</v>
      </c>
      <c r="D38" s="29">
        <f>SUM(D14:D37)</f>
        <v>35831.399999999994</v>
      </c>
      <c r="E38" s="29">
        <f t="shared" si="2"/>
        <v>87.71499493265571</v>
      </c>
      <c r="F38" s="29">
        <f>SUM(F14:F37)</f>
        <v>8782.199999999999</v>
      </c>
      <c r="G38" s="33">
        <f>SUM(G14:G37)</f>
        <v>6893.2</v>
      </c>
      <c r="H38" s="29">
        <f t="shared" si="43"/>
        <v>78.49058322516</v>
      </c>
      <c r="I38" s="29">
        <f>SUM(I14:I37)</f>
        <v>3781.6</v>
      </c>
      <c r="J38" s="29">
        <f>SUM(J14:J37)</f>
        <v>3340.7000000000007</v>
      </c>
      <c r="K38" s="29">
        <f>J38/I38*100</f>
        <v>88.34091389887881</v>
      </c>
      <c r="L38" s="29">
        <f>+J38/(G38)*100</f>
        <v>48.46370335983289</v>
      </c>
      <c r="M38" s="29">
        <f>SUM(M14:M37)</f>
        <v>1490.3999999999999</v>
      </c>
      <c r="N38" s="33">
        <f>SUM(N14:N37)</f>
        <v>1310.2</v>
      </c>
      <c r="O38" s="29">
        <f t="shared" si="44"/>
        <v>87.9092860976919</v>
      </c>
      <c r="P38" s="29">
        <f t="shared" si="9"/>
        <v>19.007137468809844</v>
      </c>
      <c r="Q38" s="29">
        <f>SUM(Q14:Q37)</f>
        <v>45</v>
      </c>
      <c r="R38" s="33">
        <f>SUM(R14:R37)</f>
        <v>81.9</v>
      </c>
      <c r="S38" s="29">
        <f t="shared" si="45"/>
        <v>182</v>
      </c>
      <c r="T38" s="29">
        <f>SUM(T14:T37)</f>
        <v>94.1</v>
      </c>
      <c r="U38" s="33">
        <f>SUM(U14:U37)</f>
        <v>88.49999999999999</v>
      </c>
      <c r="V38" s="33">
        <f t="shared" si="11"/>
        <v>94.04888416578108</v>
      </c>
      <c r="W38" s="33">
        <f t="shared" si="40"/>
        <v>1.2838739627458942</v>
      </c>
      <c r="X38" s="33">
        <f>SUM(X14:X37)</f>
        <v>1666</v>
      </c>
      <c r="Y38" s="33">
        <f>SUM(Y14:Y37)</f>
        <v>1400.7</v>
      </c>
      <c r="Z38" s="29">
        <f t="shared" si="46"/>
        <v>84.07563025210084</v>
      </c>
      <c r="AA38" s="29">
        <f t="shared" si="13"/>
        <v>20.320025532408753</v>
      </c>
      <c r="AB38" s="29">
        <f>SUM(AB14:AB37)</f>
        <v>486.1</v>
      </c>
      <c r="AC38" s="33">
        <f>SUM(AC14:AC37)</f>
        <v>448.3999999999999</v>
      </c>
      <c r="AD38" s="29">
        <f t="shared" si="14"/>
        <v>92.24439415758073</v>
      </c>
      <c r="AE38" s="29">
        <f t="shared" si="15"/>
        <v>6.504961411245865</v>
      </c>
      <c r="AF38" s="29">
        <f>SUM(AF14:AF37)</f>
        <v>5000.6</v>
      </c>
      <c r="AG38" s="29">
        <f>SUM(AG14:AG37)</f>
        <v>3552.5</v>
      </c>
      <c r="AH38" s="29">
        <f>AG38/AF38*100</f>
        <v>71.04147502299723</v>
      </c>
      <c r="AI38" s="29">
        <f t="shared" si="17"/>
        <v>51.53629664016712</v>
      </c>
      <c r="AJ38" s="29">
        <f>SUM(AJ14:AJ37)</f>
        <v>1204.1</v>
      </c>
      <c r="AK38" s="33">
        <f>SUM(AK14:AK37)</f>
        <v>1185.7</v>
      </c>
      <c r="AL38" s="33">
        <f t="shared" si="47"/>
        <v>98.47188771696705</v>
      </c>
      <c r="AM38" s="33">
        <f>SUM(AM14:AM37)</f>
        <v>0</v>
      </c>
      <c r="AN38" s="33">
        <f>SUM(AN14:AN37)</f>
        <v>0</v>
      </c>
      <c r="AO38" s="33">
        <v>0</v>
      </c>
      <c r="AP38" s="33">
        <f t="shared" si="19"/>
        <v>17.201009690709686</v>
      </c>
      <c r="AQ38" s="33">
        <f>SUM(AQ14:AQ37)</f>
        <v>99</v>
      </c>
      <c r="AR38" s="33">
        <f>SUM(AR14:AR37)</f>
        <v>75.19999999999999</v>
      </c>
      <c r="AS38" s="29">
        <f t="shared" si="49"/>
        <v>75.95959595959594</v>
      </c>
      <c r="AT38" s="29">
        <f t="shared" si="20"/>
        <v>1.0909301920733476</v>
      </c>
      <c r="AU38" s="29">
        <f>SUM(AU14:AU37)</f>
        <v>1.7</v>
      </c>
      <c r="AV38" s="29">
        <f>SUM(AV14:AV37)</f>
        <v>1.6</v>
      </c>
      <c r="AW38" s="29">
        <f t="shared" si="50"/>
        <v>94.11764705882354</v>
      </c>
      <c r="AX38" s="29">
        <f>SUM(AX14:AX37)</f>
        <v>3435.1</v>
      </c>
      <c r="AY38" s="29">
        <f>SUM(AY14:AY37)</f>
        <v>2205.4</v>
      </c>
      <c r="AZ38" s="29">
        <f t="shared" si="51"/>
        <v>64.20191551919886</v>
      </c>
      <c r="BA38" s="29">
        <f t="shared" si="21"/>
        <v>31.99384901061916</v>
      </c>
      <c r="BB38" s="29">
        <f>SUM(BB14:BB37)</f>
        <v>260.70000000000005</v>
      </c>
      <c r="BC38" s="29">
        <f>SUM(BC14:BC37)</f>
        <v>81.2</v>
      </c>
      <c r="BD38" s="29">
        <f>BC38/BB38*100</f>
        <v>31.146912159570384</v>
      </c>
      <c r="BE38" s="29">
        <f>BC38/G38*100</f>
        <v>1.1779724946323913</v>
      </c>
      <c r="BF38" s="29">
        <f>SUM(BF14:BF37)</f>
        <v>32067.6</v>
      </c>
      <c r="BG38" s="29">
        <f>SUM(BG14:BG37)</f>
        <v>28938.2</v>
      </c>
      <c r="BH38" s="29">
        <f t="shared" si="52"/>
        <v>90.2412403796979</v>
      </c>
      <c r="BI38" s="29">
        <f>SUM(BI14:BI37)</f>
        <v>10060.300000000001</v>
      </c>
      <c r="BJ38" s="29">
        <f>SUM(BJ14:BJ37)</f>
        <v>9617.2</v>
      </c>
      <c r="BK38" s="29">
        <f>BJ38/BI38*100</f>
        <v>95.59555878055326</v>
      </c>
      <c r="BL38" s="33">
        <f>SUM(BL14:BL37)</f>
        <v>42279.2</v>
      </c>
      <c r="BM38" s="29">
        <f>SUM(BM14:BM37)</f>
        <v>29812.399999999998</v>
      </c>
      <c r="BN38" s="29">
        <f t="shared" si="54"/>
        <v>70.51316013548033</v>
      </c>
      <c r="BO38" s="29">
        <f>SUM(BO14:BO37)</f>
        <v>9775.899999999998</v>
      </c>
      <c r="BP38" s="29">
        <f>SUM(BP14:BP37)</f>
        <v>7680.6</v>
      </c>
      <c r="BQ38" s="29">
        <f t="shared" si="55"/>
        <v>78.5666792827259</v>
      </c>
      <c r="BR38" s="29">
        <f t="shared" si="56"/>
        <v>25.763105285049175</v>
      </c>
      <c r="BS38" s="29">
        <f>SUM(BS14:BS37)</f>
        <v>9656.9</v>
      </c>
      <c r="BT38" s="33">
        <f>SUM(BT14:BT37)</f>
        <v>7579.7</v>
      </c>
      <c r="BU38" s="29">
        <f t="shared" si="57"/>
        <v>78.4899916122151</v>
      </c>
      <c r="BV38" s="33">
        <f>SUM(BV14:BV37)</f>
        <v>165</v>
      </c>
      <c r="BW38" s="33">
        <f>SUM(BW14:BW37)</f>
        <v>144</v>
      </c>
      <c r="BX38" s="29">
        <f t="shared" si="58"/>
        <v>87.27272727272727</v>
      </c>
      <c r="BY38" s="33">
        <f>SUM(BY14:BY37)</f>
        <v>4134.3</v>
      </c>
      <c r="BZ38" s="33">
        <f>SUM(BZ14:BZ37)</f>
        <v>3265.8</v>
      </c>
      <c r="CA38" s="29">
        <f t="shared" si="59"/>
        <v>78.99281619621217</v>
      </c>
      <c r="CB38" s="29">
        <f t="shared" si="60"/>
        <v>10.954502153466345</v>
      </c>
      <c r="CC38" s="29">
        <f>SUM(CC14:CC37)</f>
        <v>9876.3</v>
      </c>
      <c r="CD38" s="33">
        <f>SUM(CD14:CD37)</f>
        <v>7165.7</v>
      </c>
      <c r="CE38" s="29">
        <f t="shared" si="61"/>
        <v>72.55449915454169</v>
      </c>
      <c r="CF38" s="29">
        <f t="shared" si="62"/>
        <v>24.03597160912909</v>
      </c>
      <c r="CG38" s="29">
        <f>SUM(CG14:CG37)</f>
        <v>3865.8</v>
      </c>
      <c r="CH38" s="33">
        <f>SUM(CH14:CH37)</f>
        <v>3540.1999999999994</v>
      </c>
      <c r="CI38" s="29">
        <f t="shared" si="63"/>
        <v>91.57742252573851</v>
      </c>
      <c r="CJ38" s="33">
        <f>SUM(CJ14:CJ37)</f>
        <v>1417.1</v>
      </c>
      <c r="CK38" s="29">
        <f>SUM(CK14:CK37)</f>
        <v>891.5</v>
      </c>
      <c r="CL38" s="29">
        <f t="shared" si="64"/>
        <v>62.91016865429398</v>
      </c>
      <c r="CM38" s="29">
        <f>SUM(CM14:CM37)</f>
        <v>1429.3999999999996</v>
      </c>
      <c r="CN38" s="29">
        <f>SUM(CN14:CN24)</f>
        <v>6019</v>
      </c>
      <c r="CO38" s="29"/>
      <c r="CP38" s="16"/>
      <c r="CQ38" s="16"/>
    </row>
    <row r="39" ht="12.75">
      <c r="U39" s="77"/>
    </row>
  </sheetData>
  <sheetProtection/>
  <mergeCells count="50">
    <mergeCell ref="AT11:AT12"/>
    <mergeCell ref="C11:E12"/>
    <mergeCell ref="AP11:AP12"/>
    <mergeCell ref="I10:K12"/>
    <mergeCell ref="F9:H12"/>
    <mergeCell ref="L10:L12"/>
    <mergeCell ref="BL8:BN12"/>
    <mergeCell ref="P11:P12"/>
    <mergeCell ref="W11:W12"/>
    <mergeCell ref="AA11:AA12"/>
    <mergeCell ref="AB11:AD12"/>
    <mergeCell ref="AE11:AE12"/>
    <mergeCell ref="AI10:AI12"/>
    <mergeCell ref="AF10:AH12"/>
    <mergeCell ref="BF9:BH12"/>
    <mergeCell ref="BI9:BK10"/>
    <mergeCell ref="AX11:AZ12"/>
    <mergeCell ref="BB11:BD12"/>
    <mergeCell ref="BA11:BA12"/>
    <mergeCell ref="BE11:BE12"/>
    <mergeCell ref="CJ12:CL12"/>
    <mergeCell ref="CF11:CF12"/>
    <mergeCell ref="CG11:CL11"/>
    <mergeCell ref="BO11:BQ12"/>
    <mergeCell ref="BS11:BU11"/>
    <mergeCell ref="BV11:BX12"/>
    <mergeCell ref="BR11:BR12"/>
    <mergeCell ref="CB11:CB12"/>
    <mergeCell ref="BS12:BU12"/>
    <mergeCell ref="BY11:CA12"/>
    <mergeCell ref="CG12:CI12"/>
    <mergeCell ref="Q1:S1"/>
    <mergeCell ref="Q2:S2"/>
    <mergeCell ref="M11:O12"/>
    <mergeCell ref="Q11:S12"/>
    <mergeCell ref="C3:N3"/>
    <mergeCell ref="C4:N4"/>
    <mergeCell ref="G5:J5"/>
    <mergeCell ref="C8:E8"/>
    <mergeCell ref="BI11:BK12"/>
    <mergeCell ref="CM8:CO12"/>
    <mergeCell ref="A38:B38"/>
    <mergeCell ref="CC11:CE12"/>
    <mergeCell ref="T11:V12"/>
    <mergeCell ref="X11:Z12"/>
    <mergeCell ref="AJ11:AL12"/>
    <mergeCell ref="AM11:AO12"/>
    <mergeCell ref="AQ11:AS12"/>
    <mergeCell ref="AU11:AW12"/>
    <mergeCell ref="A8:B13"/>
  </mergeCells>
  <printOptions/>
  <pageMargins left="0.77" right="0.18" top="0.9840277777777778" bottom="0.9840277777777778" header="0.5118055555555556" footer="0.5118055555555556"/>
  <pageSetup horizontalDpi="600" verticalDpi="600" orientation="landscape" paperSize="9" scale="55" r:id="rId1"/>
  <colBreaks count="4" manualBreakCount="4">
    <brk id="19" max="37" man="1"/>
    <brk id="42" max="37" man="1"/>
    <brk id="63" max="37" man="1"/>
    <brk id="84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59"/>
  <sheetViews>
    <sheetView view="pageBreakPreview" zoomScaleSheetLayoutView="100" workbookViewId="0" topLeftCell="A4">
      <selection activeCell="C13" sqref="C13"/>
    </sheetView>
  </sheetViews>
  <sheetFormatPr defaultColWidth="9.00390625" defaultRowHeight="12.75"/>
  <cols>
    <col min="1" max="1" width="5.25390625" style="1" customWidth="1"/>
    <col min="2" max="2" width="31.625" style="1" customWidth="1"/>
    <col min="3" max="3" width="9.75390625" style="1" customWidth="1"/>
    <col min="4" max="4" width="10.375" style="1" customWidth="1"/>
    <col min="5" max="5" width="11.00390625" style="1" bestFit="1" customWidth="1"/>
    <col min="6" max="6" width="11.75390625" style="1" bestFit="1" customWidth="1"/>
    <col min="7" max="7" width="10.125" style="1" bestFit="1" customWidth="1"/>
    <col min="8" max="8" width="11.00390625" style="1" bestFit="1" customWidth="1"/>
    <col min="9" max="9" width="11.00390625" style="1" customWidth="1"/>
    <col min="10" max="10" width="11.75390625" style="1" bestFit="1" customWidth="1"/>
    <col min="11" max="11" width="10.125" style="1" bestFit="1" customWidth="1"/>
    <col min="12" max="12" width="11.00390625" style="1" bestFit="1" customWidth="1"/>
    <col min="13" max="13" width="11.00390625" style="1" customWidth="1"/>
    <col min="14" max="14" width="12.125" style="1" bestFit="1" customWidth="1"/>
    <col min="15" max="15" width="10.125" style="1" bestFit="1" customWidth="1"/>
    <col min="16" max="16" width="11.00390625" style="1" bestFit="1" customWidth="1"/>
    <col min="17" max="19" width="11.00390625" style="1" customWidth="1"/>
    <col min="20" max="20" width="12.25390625" style="1" customWidth="1"/>
    <col min="21" max="21" width="10.25390625" style="1" customWidth="1"/>
    <col min="22" max="25" width="12.25390625" style="1" customWidth="1"/>
    <col min="26" max="26" width="13.875" style="1" customWidth="1"/>
    <col min="27" max="27" width="12.875" style="1" customWidth="1"/>
    <col min="28" max="28" width="11.75390625" style="1" customWidth="1"/>
    <col min="29" max="29" width="12.125" style="1" bestFit="1" customWidth="1"/>
    <col min="30" max="30" width="10.125" style="1" bestFit="1" customWidth="1"/>
    <col min="31" max="31" width="11.00390625" style="1" bestFit="1" customWidth="1"/>
    <col min="32" max="32" width="11.375" style="1" customWidth="1"/>
    <col min="33" max="33" width="12.125" style="1" bestFit="1" customWidth="1"/>
    <col min="34" max="34" width="10.125" style="1" bestFit="1" customWidth="1"/>
    <col min="35" max="35" width="11.00390625" style="1" bestFit="1" customWidth="1"/>
    <col min="36" max="36" width="9.25390625" style="1" customWidth="1"/>
    <col min="37" max="37" width="10.125" style="1" bestFit="1" customWidth="1"/>
    <col min="38" max="38" width="9.75390625" style="1" customWidth="1"/>
    <col min="39" max="39" width="12.125" style="1" bestFit="1" customWidth="1"/>
    <col min="40" max="40" width="10.125" style="1" bestFit="1" customWidth="1"/>
    <col min="41" max="41" width="11.00390625" style="1" bestFit="1" customWidth="1"/>
    <col min="42" max="42" width="11.00390625" style="1" customWidth="1"/>
    <col min="43" max="44" width="12.00390625" style="1" customWidth="1"/>
    <col min="45" max="45" width="11.875" style="1" customWidth="1"/>
    <col min="46" max="46" width="12.25390625" style="1" customWidth="1"/>
    <col min="47" max="48" width="13.375" style="1" customWidth="1"/>
    <col min="49" max="49" width="12.25390625" style="1" customWidth="1"/>
    <col min="50" max="50" width="13.375" style="1" customWidth="1"/>
    <col min="51" max="51" width="12.875" style="1" customWidth="1"/>
    <col min="52" max="52" width="11.375" style="1" customWidth="1"/>
    <col min="53" max="55" width="11.125" style="1" customWidth="1"/>
    <col min="56" max="16384" width="9.125" style="1" customWidth="1"/>
  </cols>
  <sheetData>
    <row r="1" spans="1:57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ht="12.75">
      <c r="A4" s="5"/>
      <c r="B4" s="5"/>
      <c r="C4" s="164" t="s">
        <v>0</v>
      </c>
      <c r="D4" s="164"/>
      <c r="E4" s="164"/>
      <c r="F4" s="164"/>
      <c r="G4" s="164"/>
      <c r="H4" s="164"/>
      <c r="I4" s="164"/>
      <c r="J4" s="164"/>
      <c r="K4" s="164"/>
      <c r="L4" s="164"/>
      <c r="M4" s="5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15" customHeight="1">
      <c r="A5" s="5"/>
      <c r="B5" s="5"/>
      <c r="C5" s="165" t="s">
        <v>70</v>
      </c>
      <c r="D5" s="165"/>
      <c r="E5" s="165"/>
      <c r="F5" s="165"/>
      <c r="G5" s="165"/>
      <c r="H5" s="165"/>
      <c r="I5" s="165"/>
      <c r="J5" s="165"/>
      <c r="K5" s="165"/>
      <c r="L5" s="165"/>
      <c r="M5" s="5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7" ht="12.75" customHeight="1">
      <c r="A6" s="5"/>
      <c r="B6" s="5"/>
      <c r="C6" s="156" t="s">
        <v>71</v>
      </c>
      <c r="D6" s="156"/>
      <c r="E6" s="156"/>
      <c r="F6" s="156"/>
      <c r="G6" s="156"/>
      <c r="H6" s="156"/>
      <c r="I6" s="156"/>
      <c r="J6" s="156"/>
      <c r="K6" s="156"/>
      <c r="L6" s="156"/>
      <c r="M6" s="60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1:57" s="2" customFormat="1" ht="12.75" customHeight="1">
      <c r="A8" s="159" t="s">
        <v>31</v>
      </c>
      <c r="B8" s="159"/>
      <c r="C8" s="157" t="s">
        <v>59</v>
      </c>
      <c r="D8" s="157"/>
      <c r="E8" s="158"/>
      <c r="F8" s="153" t="s">
        <v>1</v>
      </c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5"/>
      <c r="Z8" s="166" t="s">
        <v>2</v>
      </c>
      <c r="AA8" s="193"/>
      <c r="AB8" s="194"/>
      <c r="AC8" s="201" t="s">
        <v>4</v>
      </c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3"/>
      <c r="BA8" s="166" t="s">
        <v>36</v>
      </c>
      <c r="BB8" s="167"/>
      <c r="BC8" s="168"/>
      <c r="BD8" s="57"/>
      <c r="BE8" s="57"/>
    </row>
    <row r="9" spans="1:57" s="2" customFormat="1" ht="25.5" customHeight="1">
      <c r="A9" s="159"/>
      <c r="B9" s="159"/>
      <c r="C9" s="157"/>
      <c r="D9" s="157"/>
      <c r="E9" s="158"/>
      <c r="F9" s="150" t="s">
        <v>63</v>
      </c>
      <c r="G9" s="151"/>
      <c r="H9" s="160"/>
      <c r="I9" s="152" t="s">
        <v>65</v>
      </c>
      <c r="J9" s="150" t="s">
        <v>60</v>
      </c>
      <c r="K9" s="151"/>
      <c r="L9" s="160"/>
      <c r="M9" s="152" t="s">
        <v>65</v>
      </c>
      <c r="N9" s="150" t="s">
        <v>62</v>
      </c>
      <c r="O9" s="151"/>
      <c r="P9" s="160"/>
      <c r="Q9" s="152" t="s">
        <v>65</v>
      </c>
      <c r="R9" s="150" t="s">
        <v>61</v>
      </c>
      <c r="S9" s="151"/>
      <c r="T9" s="160"/>
      <c r="U9" s="152" t="s">
        <v>65</v>
      </c>
      <c r="V9" s="150" t="s">
        <v>64</v>
      </c>
      <c r="W9" s="151"/>
      <c r="X9" s="160"/>
      <c r="Y9" s="152" t="s">
        <v>65</v>
      </c>
      <c r="Z9" s="195"/>
      <c r="AA9" s="196"/>
      <c r="AB9" s="197"/>
      <c r="AC9" s="204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6"/>
      <c r="BA9" s="169"/>
      <c r="BB9" s="156"/>
      <c r="BC9" s="170"/>
      <c r="BD9" s="57"/>
      <c r="BE9" s="57"/>
    </row>
    <row r="10" spans="1:57" s="2" customFormat="1" ht="15.75" customHeight="1">
      <c r="A10" s="159"/>
      <c r="B10" s="159"/>
      <c r="C10" s="157"/>
      <c r="D10" s="157"/>
      <c r="E10" s="158"/>
      <c r="F10" s="144"/>
      <c r="G10" s="145"/>
      <c r="H10" s="146"/>
      <c r="I10" s="142"/>
      <c r="J10" s="144"/>
      <c r="K10" s="145"/>
      <c r="L10" s="146"/>
      <c r="M10" s="142"/>
      <c r="N10" s="144"/>
      <c r="O10" s="145"/>
      <c r="P10" s="146"/>
      <c r="Q10" s="142"/>
      <c r="R10" s="144"/>
      <c r="S10" s="145"/>
      <c r="T10" s="146"/>
      <c r="U10" s="142"/>
      <c r="V10" s="144"/>
      <c r="W10" s="145"/>
      <c r="X10" s="146"/>
      <c r="Y10" s="142"/>
      <c r="Z10" s="195"/>
      <c r="AA10" s="196"/>
      <c r="AB10" s="197"/>
      <c r="AC10" s="184" t="s">
        <v>32</v>
      </c>
      <c r="AD10" s="185"/>
      <c r="AE10" s="186"/>
      <c r="AF10" s="207" t="s">
        <v>42</v>
      </c>
      <c r="AG10" s="183" t="s">
        <v>1</v>
      </c>
      <c r="AH10" s="183"/>
      <c r="AI10" s="183"/>
      <c r="AJ10" s="184" t="s">
        <v>33</v>
      </c>
      <c r="AK10" s="185"/>
      <c r="AL10" s="186"/>
      <c r="AM10" s="184" t="s">
        <v>34</v>
      </c>
      <c r="AN10" s="185"/>
      <c r="AO10" s="186"/>
      <c r="AP10" s="191" t="s">
        <v>42</v>
      </c>
      <c r="AQ10" s="174" t="s">
        <v>13</v>
      </c>
      <c r="AR10" s="175"/>
      <c r="AS10" s="176"/>
      <c r="AT10" s="161" t="s">
        <v>42</v>
      </c>
      <c r="AU10" s="180" t="s">
        <v>14</v>
      </c>
      <c r="AV10" s="181"/>
      <c r="AW10" s="182"/>
      <c r="AX10" s="180" t="s">
        <v>14</v>
      </c>
      <c r="AY10" s="181"/>
      <c r="AZ10" s="182"/>
      <c r="BA10" s="169"/>
      <c r="BB10" s="156"/>
      <c r="BC10" s="170"/>
      <c r="BD10" s="57"/>
      <c r="BE10" s="57"/>
    </row>
    <row r="11" spans="1:57" s="2" customFormat="1" ht="83.25" customHeight="1">
      <c r="A11" s="159"/>
      <c r="B11" s="159"/>
      <c r="C11" s="157"/>
      <c r="D11" s="157"/>
      <c r="E11" s="158"/>
      <c r="F11" s="147"/>
      <c r="G11" s="148"/>
      <c r="H11" s="149"/>
      <c r="I11" s="143"/>
      <c r="J11" s="147"/>
      <c r="K11" s="148"/>
      <c r="L11" s="149"/>
      <c r="M11" s="143"/>
      <c r="N11" s="147"/>
      <c r="O11" s="148"/>
      <c r="P11" s="149"/>
      <c r="Q11" s="143"/>
      <c r="R11" s="147"/>
      <c r="S11" s="148"/>
      <c r="T11" s="149"/>
      <c r="U11" s="143"/>
      <c r="V11" s="147"/>
      <c r="W11" s="148"/>
      <c r="X11" s="149"/>
      <c r="Y11" s="143"/>
      <c r="Z11" s="198"/>
      <c r="AA11" s="199"/>
      <c r="AB11" s="200"/>
      <c r="AC11" s="187"/>
      <c r="AD11" s="188"/>
      <c r="AE11" s="189"/>
      <c r="AF11" s="208"/>
      <c r="AG11" s="183" t="s">
        <v>35</v>
      </c>
      <c r="AH11" s="183"/>
      <c r="AI11" s="183"/>
      <c r="AJ11" s="187"/>
      <c r="AK11" s="188"/>
      <c r="AL11" s="189"/>
      <c r="AM11" s="187"/>
      <c r="AN11" s="188"/>
      <c r="AO11" s="189"/>
      <c r="AP11" s="192"/>
      <c r="AQ11" s="177"/>
      <c r="AR11" s="178"/>
      <c r="AS11" s="179"/>
      <c r="AT11" s="162"/>
      <c r="AU11" s="163" t="s">
        <v>15</v>
      </c>
      <c r="AV11" s="163"/>
      <c r="AW11" s="163"/>
      <c r="AX11" s="163" t="s">
        <v>16</v>
      </c>
      <c r="AY11" s="163"/>
      <c r="AZ11" s="190"/>
      <c r="BA11" s="171"/>
      <c r="BB11" s="172"/>
      <c r="BC11" s="173"/>
      <c r="BD11" s="57"/>
      <c r="BE11" s="57"/>
    </row>
    <row r="12" spans="1:57" s="2" customFormat="1" ht="38.25" customHeight="1">
      <c r="A12" s="159"/>
      <c r="B12" s="159"/>
      <c r="C12" s="10" t="s">
        <v>50</v>
      </c>
      <c r="D12" s="10" t="s">
        <v>69</v>
      </c>
      <c r="E12" s="10" t="s">
        <v>19</v>
      </c>
      <c r="F12" s="10" t="s">
        <v>50</v>
      </c>
      <c r="G12" s="10" t="s">
        <v>69</v>
      </c>
      <c r="H12" s="12" t="s">
        <v>19</v>
      </c>
      <c r="I12" s="12" t="s">
        <v>41</v>
      </c>
      <c r="J12" s="10" t="s">
        <v>50</v>
      </c>
      <c r="K12" s="10" t="s">
        <v>69</v>
      </c>
      <c r="L12" s="12" t="s">
        <v>19</v>
      </c>
      <c r="M12" s="12" t="s">
        <v>41</v>
      </c>
      <c r="N12" s="10" t="s">
        <v>50</v>
      </c>
      <c r="O12" s="10" t="s">
        <v>69</v>
      </c>
      <c r="P12" s="12" t="s">
        <v>19</v>
      </c>
      <c r="Q12" s="12" t="s">
        <v>41</v>
      </c>
      <c r="R12" s="10" t="s">
        <v>50</v>
      </c>
      <c r="S12" s="10" t="s">
        <v>69</v>
      </c>
      <c r="T12" s="12" t="s">
        <v>19</v>
      </c>
      <c r="U12" s="12" t="s">
        <v>41</v>
      </c>
      <c r="V12" s="10" t="s">
        <v>50</v>
      </c>
      <c r="W12" s="10" t="s">
        <v>69</v>
      </c>
      <c r="X12" s="12" t="s">
        <v>19</v>
      </c>
      <c r="Y12" s="12" t="s">
        <v>41</v>
      </c>
      <c r="Z12" s="10" t="s">
        <v>50</v>
      </c>
      <c r="AA12" s="10" t="s">
        <v>69</v>
      </c>
      <c r="AB12" s="10" t="s">
        <v>19</v>
      </c>
      <c r="AC12" s="10" t="s">
        <v>50</v>
      </c>
      <c r="AD12" s="10" t="s">
        <v>69</v>
      </c>
      <c r="AE12" s="10" t="s">
        <v>19</v>
      </c>
      <c r="AF12" s="12" t="s">
        <v>41</v>
      </c>
      <c r="AG12" s="10" t="s">
        <v>50</v>
      </c>
      <c r="AH12" s="10" t="s">
        <v>69</v>
      </c>
      <c r="AI12" s="10" t="s">
        <v>19</v>
      </c>
      <c r="AJ12" s="10" t="s">
        <v>50</v>
      </c>
      <c r="AK12" s="10" t="s">
        <v>69</v>
      </c>
      <c r="AL12" s="10" t="s">
        <v>19</v>
      </c>
      <c r="AM12" s="10" t="s">
        <v>50</v>
      </c>
      <c r="AN12" s="10" t="s">
        <v>69</v>
      </c>
      <c r="AO12" s="10" t="s">
        <v>19</v>
      </c>
      <c r="AP12" s="12" t="s">
        <v>41</v>
      </c>
      <c r="AQ12" s="10" t="s">
        <v>50</v>
      </c>
      <c r="AR12" s="10" t="s">
        <v>69</v>
      </c>
      <c r="AS12" s="10" t="s">
        <v>19</v>
      </c>
      <c r="AT12" s="12" t="s">
        <v>41</v>
      </c>
      <c r="AU12" s="10" t="s">
        <v>50</v>
      </c>
      <c r="AV12" s="10" t="s">
        <v>69</v>
      </c>
      <c r="AW12" s="10" t="s">
        <v>19</v>
      </c>
      <c r="AX12" s="10" t="s">
        <v>50</v>
      </c>
      <c r="AY12" s="10" t="s">
        <v>69</v>
      </c>
      <c r="AZ12" s="10" t="s">
        <v>19</v>
      </c>
      <c r="BA12" s="10" t="s">
        <v>50</v>
      </c>
      <c r="BB12" s="10" t="s">
        <v>69</v>
      </c>
      <c r="BC12" s="10" t="s">
        <v>19</v>
      </c>
      <c r="BD12" s="57"/>
      <c r="BE12" s="57"/>
    </row>
    <row r="13" spans="1:57" ht="24.75" customHeight="1">
      <c r="A13" s="13">
        <v>1</v>
      </c>
      <c r="B13" s="15" t="s">
        <v>45</v>
      </c>
      <c r="C13" s="29">
        <f>F13+J13+N13+R13+V13</f>
        <v>39.2</v>
      </c>
      <c r="D13" s="29">
        <f>G13+K13+O13+S13+W13</f>
        <v>40.3</v>
      </c>
      <c r="E13" s="29">
        <f aca="true" t="shared" si="0" ref="E13:E37">D13/C13*100</f>
        <v>102.80612244897958</v>
      </c>
      <c r="F13" s="30">
        <v>16.5</v>
      </c>
      <c r="G13" s="32">
        <v>17.6</v>
      </c>
      <c r="H13" s="29">
        <f aca="true" t="shared" si="1" ref="H13:H37">G13/F13*100</f>
        <v>106.66666666666667</v>
      </c>
      <c r="I13" s="29">
        <f>G13/D13*100</f>
        <v>43.67245657568239</v>
      </c>
      <c r="J13" s="29">
        <v>4.5</v>
      </c>
      <c r="K13" s="33">
        <v>4.5</v>
      </c>
      <c r="L13" s="29">
        <f>K13/J13*100</f>
        <v>100</v>
      </c>
      <c r="M13" s="29">
        <f>K13/D13*100</f>
        <v>11.166253101736974</v>
      </c>
      <c r="N13" s="29"/>
      <c r="O13" s="35"/>
      <c r="P13" s="29"/>
      <c r="Q13" s="29"/>
      <c r="R13" s="29">
        <v>18.2</v>
      </c>
      <c r="S13" s="29">
        <v>18.2</v>
      </c>
      <c r="T13" s="29">
        <f aca="true" t="shared" si="2" ref="T13:T37">S13/R13*100</f>
        <v>100</v>
      </c>
      <c r="U13" s="29">
        <f>S13/D13*100</f>
        <v>45.16129032258064</v>
      </c>
      <c r="V13" s="29"/>
      <c r="W13" s="29"/>
      <c r="X13" s="29"/>
      <c r="Y13" s="29"/>
      <c r="Z13" s="52">
        <v>42</v>
      </c>
      <c r="AA13" s="35">
        <v>40.9</v>
      </c>
      <c r="AB13" s="29">
        <f aca="true" t="shared" si="3" ref="AB13:AB37">AA13/Z13*100</f>
        <v>97.38095238095238</v>
      </c>
      <c r="AC13" s="29">
        <v>15</v>
      </c>
      <c r="AD13" s="29">
        <v>15</v>
      </c>
      <c r="AE13" s="29">
        <f>AD13/AC13*100</f>
        <v>100</v>
      </c>
      <c r="AF13" s="29">
        <f aca="true" t="shared" si="4" ref="AF13:AF37">+AD13/AA13*100</f>
        <v>36.674816625916876</v>
      </c>
      <c r="AG13" s="29">
        <v>15</v>
      </c>
      <c r="AH13" s="29">
        <v>15</v>
      </c>
      <c r="AI13" s="29">
        <f aca="true" t="shared" si="5" ref="AI13:AI37">AH13/AG13*100</f>
        <v>100</v>
      </c>
      <c r="AJ13" s="29"/>
      <c r="AK13" s="29"/>
      <c r="AL13" s="29" t="e">
        <f>AK13/AJ13*100</f>
        <v>#DIV/0!</v>
      </c>
      <c r="AM13" s="29">
        <v>18</v>
      </c>
      <c r="AN13" s="29">
        <v>17</v>
      </c>
      <c r="AO13" s="29">
        <f aca="true" t="shared" si="6" ref="AO13:AO37">AN13/AM13*100</f>
        <v>94.44444444444444</v>
      </c>
      <c r="AP13" s="29">
        <f aca="true" t="shared" si="7" ref="AP13:AP37">+AN13/AA13*100</f>
        <v>41.56479217603912</v>
      </c>
      <c r="AQ13" s="38">
        <v>6.5</v>
      </c>
      <c r="AR13" s="38">
        <v>6.5</v>
      </c>
      <c r="AS13" s="29">
        <f aca="true" t="shared" si="8" ref="AS13:AS37">AR13/AQ13*100</f>
        <v>100</v>
      </c>
      <c r="AT13" s="29">
        <f aca="true" t="shared" si="9" ref="AT13:AT23">AR13/AA13*100</f>
        <v>15.892420537897312</v>
      </c>
      <c r="AU13" s="39"/>
      <c r="AV13" s="35"/>
      <c r="AW13" s="29"/>
      <c r="AX13" s="37"/>
      <c r="AY13" s="38"/>
      <c r="AZ13" s="29"/>
      <c r="BA13" s="29">
        <f>+Z13-C13</f>
        <v>2.799999999999997</v>
      </c>
      <c r="BB13" s="29">
        <f>D13-AA13</f>
        <v>-0.6000000000000014</v>
      </c>
      <c r="BC13" s="29"/>
      <c r="BD13" s="5"/>
      <c r="BE13" s="5"/>
    </row>
    <row r="14" spans="1:57" ht="14.25" customHeight="1">
      <c r="A14" s="13">
        <v>2</v>
      </c>
      <c r="B14" s="15" t="s">
        <v>20</v>
      </c>
      <c r="C14" s="29">
        <f aca="true" t="shared" si="10" ref="C14:C23">F14+J14+N14+R14+V14</f>
        <v>53</v>
      </c>
      <c r="D14" s="29">
        <f aca="true" t="shared" si="11" ref="D14:D23">G14+K14+O14+S14+W14</f>
        <v>67.7</v>
      </c>
      <c r="E14" s="29">
        <f t="shared" si="0"/>
        <v>127.73584905660378</v>
      </c>
      <c r="F14" s="30">
        <v>13</v>
      </c>
      <c r="G14" s="30">
        <v>13.4</v>
      </c>
      <c r="H14" s="29">
        <f t="shared" si="1"/>
        <v>103.0769230769231</v>
      </c>
      <c r="I14" s="29">
        <f aca="true" t="shared" si="12" ref="I14:I37">G14/D14*100</f>
        <v>19.79320531757755</v>
      </c>
      <c r="J14" s="29"/>
      <c r="K14" s="33"/>
      <c r="L14" s="29"/>
      <c r="M14" s="29"/>
      <c r="N14" s="29"/>
      <c r="O14" s="35"/>
      <c r="P14" s="29"/>
      <c r="Q14" s="29"/>
      <c r="R14" s="29">
        <v>40</v>
      </c>
      <c r="S14" s="29">
        <v>54.3</v>
      </c>
      <c r="T14" s="29">
        <f t="shared" si="2"/>
        <v>135.75</v>
      </c>
      <c r="U14" s="29">
        <f aca="true" t="shared" si="13" ref="U14:U37">S14/D14*100</f>
        <v>80.20679468242244</v>
      </c>
      <c r="V14" s="29"/>
      <c r="W14" s="29"/>
      <c r="X14" s="29"/>
      <c r="Y14" s="29"/>
      <c r="Z14" s="36">
        <v>53</v>
      </c>
      <c r="AA14" s="42">
        <v>35.8</v>
      </c>
      <c r="AB14" s="29">
        <f t="shared" si="3"/>
        <v>67.54716981132076</v>
      </c>
      <c r="AC14" s="41">
        <v>8.4</v>
      </c>
      <c r="AD14" s="41">
        <v>5.4</v>
      </c>
      <c r="AE14" s="29">
        <f aca="true" t="shared" si="14" ref="AE14:AE37">AD14/AC14*100</f>
        <v>64.28571428571429</v>
      </c>
      <c r="AF14" s="29">
        <f t="shared" si="4"/>
        <v>15.083798882681569</v>
      </c>
      <c r="AG14" s="41">
        <v>6.4</v>
      </c>
      <c r="AH14" s="41">
        <v>5.4</v>
      </c>
      <c r="AI14" s="29">
        <f t="shared" si="5"/>
        <v>84.375</v>
      </c>
      <c r="AJ14" s="29"/>
      <c r="AK14" s="29"/>
      <c r="AL14" s="29"/>
      <c r="AM14" s="29">
        <v>37.6</v>
      </c>
      <c r="AN14" s="33">
        <v>24.2</v>
      </c>
      <c r="AO14" s="29">
        <f t="shared" si="6"/>
        <v>64.36170212765957</v>
      </c>
      <c r="AP14" s="29">
        <f t="shared" si="7"/>
        <v>67.59776536312849</v>
      </c>
      <c r="AQ14" s="42">
        <v>7</v>
      </c>
      <c r="AR14" s="42">
        <v>6.1</v>
      </c>
      <c r="AS14" s="29">
        <f t="shared" si="8"/>
        <v>87.14285714285714</v>
      </c>
      <c r="AT14" s="29">
        <f t="shared" si="9"/>
        <v>17.0391061452514</v>
      </c>
      <c r="AU14" s="43"/>
      <c r="AV14" s="35"/>
      <c r="AW14" s="29"/>
      <c r="AX14" s="43"/>
      <c r="AY14" s="40"/>
      <c r="AZ14" s="29"/>
      <c r="BA14" s="29">
        <f aca="true" t="shared" si="15" ref="BA14:BA23">+Z14-C14</f>
        <v>0</v>
      </c>
      <c r="BB14" s="29">
        <f aca="true" t="shared" si="16" ref="BB14:BB23">D14-AA14</f>
        <v>31.900000000000006</v>
      </c>
      <c r="BC14" s="29"/>
      <c r="BD14" s="5"/>
      <c r="BE14" s="5"/>
    </row>
    <row r="15" spans="1:57" ht="14.25">
      <c r="A15" s="13">
        <v>3</v>
      </c>
      <c r="B15" s="15" t="s">
        <v>21</v>
      </c>
      <c r="C15" s="29">
        <f t="shared" si="10"/>
        <v>165.6</v>
      </c>
      <c r="D15" s="29">
        <f t="shared" si="11"/>
        <v>169.29999999999998</v>
      </c>
      <c r="E15" s="29">
        <f t="shared" si="0"/>
        <v>102.23429951690821</v>
      </c>
      <c r="F15" s="30">
        <v>16</v>
      </c>
      <c r="G15" s="30">
        <v>21.7</v>
      </c>
      <c r="H15" s="29">
        <f t="shared" si="1"/>
        <v>135.625</v>
      </c>
      <c r="I15" s="29">
        <f t="shared" si="12"/>
        <v>12.817483756645009</v>
      </c>
      <c r="J15" s="29"/>
      <c r="K15" s="33"/>
      <c r="L15" s="29"/>
      <c r="M15" s="29"/>
      <c r="N15" s="33"/>
      <c r="O15" s="35"/>
      <c r="P15" s="29"/>
      <c r="Q15" s="29"/>
      <c r="R15" s="29">
        <v>149.6</v>
      </c>
      <c r="S15" s="29">
        <v>147.1</v>
      </c>
      <c r="T15" s="29">
        <f t="shared" si="2"/>
        <v>98.3288770053476</v>
      </c>
      <c r="U15" s="29">
        <f t="shared" si="13"/>
        <v>86.88718251624336</v>
      </c>
      <c r="V15" s="29"/>
      <c r="W15" s="29">
        <v>0.5</v>
      </c>
      <c r="X15" s="29"/>
      <c r="Y15" s="29">
        <f>W15/D15*100</f>
        <v>0.2953337271116362</v>
      </c>
      <c r="Z15" s="36">
        <v>165.6</v>
      </c>
      <c r="AA15" s="42">
        <v>152.6</v>
      </c>
      <c r="AB15" s="29">
        <f t="shared" si="3"/>
        <v>92.14975845410628</v>
      </c>
      <c r="AC15" s="41">
        <v>7.1</v>
      </c>
      <c r="AD15" s="41">
        <v>4.5</v>
      </c>
      <c r="AE15" s="29">
        <f t="shared" si="14"/>
        <v>63.38028169014085</v>
      </c>
      <c r="AF15" s="29">
        <f t="shared" si="4"/>
        <v>2.9488859764089126</v>
      </c>
      <c r="AG15" s="41">
        <v>6.1</v>
      </c>
      <c r="AH15" s="41">
        <v>4.5</v>
      </c>
      <c r="AI15" s="29">
        <f t="shared" si="5"/>
        <v>73.77049180327869</v>
      </c>
      <c r="AJ15" s="29"/>
      <c r="AK15" s="33"/>
      <c r="AL15" s="29" t="e">
        <f>AK15/AJ15*100</f>
        <v>#DIV/0!</v>
      </c>
      <c r="AM15" s="29">
        <v>22.5</v>
      </c>
      <c r="AN15" s="29">
        <v>14.3</v>
      </c>
      <c r="AO15" s="29">
        <f t="shared" si="6"/>
        <v>63.55555555555556</v>
      </c>
      <c r="AP15" s="29">
        <f t="shared" si="7"/>
        <v>9.370904325032766</v>
      </c>
      <c r="AQ15" s="42">
        <v>10.6</v>
      </c>
      <c r="AR15" s="42">
        <v>8.4</v>
      </c>
      <c r="AS15" s="29">
        <f t="shared" si="8"/>
        <v>79.24528301886792</v>
      </c>
      <c r="AT15" s="29">
        <f t="shared" si="9"/>
        <v>5.5045871559633035</v>
      </c>
      <c r="AU15" s="37"/>
      <c r="AV15" s="40"/>
      <c r="AW15" s="29"/>
      <c r="AX15" s="43"/>
      <c r="AY15" s="40"/>
      <c r="AZ15" s="29"/>
      <c r="BA15" s="29">
        <f t="shared" si="15"/>
        <v>0</v>
      </c>
      <c r="BB15" s="29">
        <f t="shared" si="16"/>
        <v>16.69999999999999</v>
      </c>
      <c r="BC15" s="29"/>
      <c r="BD15" s="5"/>
      <c r="BE15" s="5"/>
    </row>
    <row r="16" spans="1:57" ht="25.5">
      <c r="A16" s="13">
        <v>4</v>
      </c>
      <c r="B16" s="15" t="s">
        <v>22</v>
      </c>
      <c r="C16" s="29">
        <f t="shared" si="10"/>
        <v>40.9</v>
      </c>
      <c r="D16" s="29">
        <f t="shared" si="11"/>
        <v>41</v>
      </c>
      <c r="E16" s="29">
        <f t="shared" si="0"/>
        <v>100.24449877750612</v>
      </c>
      <c r="F16" s="30">
        <v>12</v>
      </c>
      <c r="G16" s="32">
        <v>14.4</v>
      </c>
      <c r="H16" s="29">
        <f t="shared" si="1"/>
        <v>120</v>
      </c>
      <c r="I16" s="29">
        <f t="shared" si="12"/>
        <v>35.1219512195122</v>
      </c>
      <c r="J16" s="29"/>
      <c r="K16" s="33"/>
      <c r="L16" s="29"/>
      <c r="M16" s="29"/>
      <c r="N16" s="29">
        <v>9.2</v>
      </c>
      <c r="O16" s="35">
        <v>9.2</v>
      </c>
      <c r="P16" s="29">
        <f aca="true" t="shared" si="17" ref="P16:P37">O16/N16*100</f>
        <v>100</v>
      </c>
      <c r="Q16" s="29">
        <f>O16/D16*100</f>
        <v>22.4390243902439</v>
      </c>
      <c r="R16" s="29">
        <v>19.7</v>
      </c>
      <c r="S16" s="29">
        <v>17.4</v>
      </c>
      <c r="T16" s="29">
        <f t="shared" si="2"/>
        <v>88.3248730964467</v>
      </c>
      <c r="U16" s="29">
        <f t="shared" si="13"/>
        <v>42.4390243902439</v>
      </c>
      <c r="V16" s="29"/>
      <c r="W16" s="29"/>
      <c r="X16" s="29"/>
      <c r="Y16" s="29"/>
      <c r="Z16" s="52">
        <v>49</v>
      </c>
      <c r="AA16" s="42">
        <v>42.2</v>
      </c>
      <c r="AB16" s="29">
        <f t="shared" si="3"/>
        <v>86.12244897959185</v>
      </c>
      <c r="AC16" s="41">
        <v>21.4</v>
      </c>
      <c r="AD16" s="41">
        <v>21.4</v>
      </c>
      <c r="AE16" s="29">
        <f t="shared" si="14"/>
        <v>100</v>
      </c>
      <c r="AF16" s="29">
        <f t="shared" si="4"/>
        <v>50.71090047393364</v>
      </c>
      <c r="AG16" s="41">
        <v>21.4</v>
      </c>
      <c r="AH16" s="41">
        <v>21.4</v>
      </c>
      <c r="AI16" s="29">
        <f t="shared" si="5"/>
        <v>100</v>
      </c>
      <c r="AJ16" s="29"/>
      <c r="AK16" s="29"/>
      <c r="AL16" s="29"/>
      <c r="AM16" s="29">
        <v>20.3</v>
      </c>
      <c r="AN16" s="29">
        <v>14.2</v>
      </c>
      <c r="AO16" s="29">
        <f t="shared" si="6"/>
        <v>69.95073891625616</v>
      </c>
      <c r="AP16" s="29">
        <f t="shared" si="7"/>
        <v>33.649289099526065</v>
      </c>
      <c r="AQ16" s="42">
        <v>7.3</v>
      </c>
      <c r="AR16" s="38">
        <v>6.8</v>
      </c>
      <c r="AS16" s="29">
        <f t="shared" si="8"/>
        <v>93.15068493150685</v>
      </c>
      <c r="AT16" s="29">
        <f t="shared" si="9"/>
        <v>16.113744075829384</v>
      </c>
      <c r="AU16" s="43"/>
      <c r="AV16" s="40"/>
      <c r="AW16" s="29"/>
      <c r="AX16" s="43"/>
      <c r="AY16" s="40"/>
      <c r="AZ16" s="29"/>
      <c r="BA16" s="29">
        <f t="shared" si="15"/>
        <v>8.100000000000001</v>
      </c>
      <c r="BB16" s="29">
        <f t="shared" si="16"/>
        <v>-1.2000000000000028</v>
      </c>
      <c r="BC16" s="29"/>
      <c r="BD16" s="5"/>
      <c r="BE16" s="5"/>
    </row>
    <row r="17" spans="1:57" ht="25.5">
      <c r="A17" s="13">
        <v>5</v>
      </c>
      <c r="B17" s="15" t="s">
        <v>23</v>
      </c>
      <c r="C17" s="29">
        <f t="shared" si="10"/>
        <v>40.3</v>
      </c>
      <c r="D17" s="29">
        <f t="shared" si="11"/>
        <v>44.699999999999996</v>
      </c>
      <c r="E17" s="29">
        <f t="shared" si="0"/>
        <v>110.91811414392059</v>
      </c>
      <c r="F17" s="30">
        <v>8</v>
      </c>
      <c r="G17" s="30">
        <v>10.1</v>
      </c>
      <c r="H17" s="29">
        <f t="shared" si="1"/>
        <v>126.25</v>
      </c>
      <c r="I17" s="29">
        <f t="shared" si="12"/>
        <v>22.59507829977629</v>
      </c>
      <c r="J17" s="29"/>
      <c r="K17" s="33"/>
      <c r="L17" s="29"/>
      <c r="M17" s="29"/>
      <c r="N17" s="29"/>
      <c r="O17" s="35"/>
      <c r="P17" s="29"/>
      <c r="Q17" s="29"/>
      <c r="R17" s="29">
        <v>19.3</v>
      </c>
      <c r="S17" s="29">
        <v>23.2</v>
      </c>
      <c r="T17" s="29">
        <f t="shared" si="2"/>
        <v>120.20725388601035</v>
      </c>
      <c r="U17" s="29">
        <f t="shared" si="13"/>
        <v>51.901565995525736</v>
      </c>
      <c r="V17" s="29">
        <v>13</v>
      </c>
      <c r="W17" s="29">
        <v>11.4</v>
      </c>
      <c r="X17" s="29">
        <f aca="true" t="shared" si="18" ref="X17:X37">W17/V17*100</f>
        <v>87.6923076923077</v>
      </c>
      <c r="Y17" s="29">
        <f aca="true" t="shared" si="19" ref="Y17:Y37">W17/D17*100</f>
        <v>25.503355704697988</v>
      </c>
      <c r="Z17" s="52">
        <v>62.6</v>
      </c>
      <c r="AA17" s="42">
        <v>52.9</v>
      </c>
      <c r="AB17" s="29">
        <f t="shared" si="3"/>
        <v>84.50479233226837</v>
      </c>
      <c r="AC17" s="41">
        <v>19.4</v>
      </c>
      <c r="AD17" s="41">
        <v>12.6</v>
      </c>
      <c r="AE17" s="29">
        <f t="shared" si="14"/>
        <v>64.94845360824742</v>
      </c>
      <c r="AF17" s="29">
        <f t="shared" si="4"/>
        <v>23.81852551984877</v>
      </c>
      <c r="AG17" s="41">
        <v>17.9</v>
      </c>
      <c r="AH17" s="41">
        <v>12.6</v>
      </c>
      <c r="AI17" s="29">
        <f t="shared" si="5"/>
        <v>70.39106145251397</v>
      </c>
      <c r="AJ17" s="29"/>
      <c r="AK17" s="29"/>
      <c r="AL17" s="29" t="e">
        <f aca="true" t="shared" si="20" ref="AL17:AL37">AK17/AJ17*100</f>
        <v>#DIV/0!</v>
      </c>
      <c r="AM17" s="29">
        <v>41.2</v>
      </c>
      <c r="AN17" s="29">
        <v>39.9</v>
      </c>
      <c r="AO17" s="29">
        <f t="shared" si="6"/>
        <v>96.84466019417475</v>
      </c>
      <c r="AP17" s="29">
        <f t="shared" si="7"/>
        <v>75.42533081285444</v>
      </c>
      <c r="AQ17" s="42">
        <v>2</v>
      </c>
      <c r="AR17" s="42">
        <v>0.3</v>
      </c>
      <c r="AS17" s="29">
        <f t="shared" si="8"/>
        <v>15</v>
      </c>
      <c r="AT17" s="29">
        <f t="shared" si="9"/>
        <v>0.5671077504725899</v>
      </c>
      <c r="AU17" s="37"/>
      <c r="AV17" s="35"/>
      <c r="AW17" s="29"/>
      <c r="AX17" s="37"/>
      <c r="AY17" s="40"/>
      <c r="AZ17" s="29"/>
      <c r="BA17" s="29">
        <f t="shared" si="15"/>
        <v>22.300000000000004</v>
      </c>
      <c r="BB17" s="29">
        <f t="shared" si="16"/>
        <v>-8.200000000000003</v>
      </c>
      <c r="BC17" s="29"/>
      <c r="BD17" s="5"/>
      <c r="BE17" s="5"/>
    </row>
    <row r="18" spans="1:57" ht="25.5">
      <c r="A18" s="13">
        <v>6</v>
      </c>
      <c r="B18" s="15" t="s">
        <v>24</v>
      </c>
      <c r="C18" s="29">
        <f t="shared" si="10"/>
        <v>87.89999999999999</v>
      </c>
      <c r="D18" s="29">
        <f t="shared" si="11"/>
        <v>87.89999999999999</v>
      </c>
      <c r="E18" s="29">
        <f t="shared" si="0"/>
        <v>100</v>
      </c>
      <c r="F18" s="30">
        <v>7</v>
      </c>
      <c r="G18" s="30">
        <v>9.6</v>
      </c>
      <c r="H18" s="29">
        <f t="shared" si="1"/>
        <v>137.14285714285714</v>
      </c>
      <c r="I18" s="29">
        <f t="shared" si="12"/>
        <v>10.921501706484642</v>
      </c>
      <c r="J18" s="29">
        <v>31.4</v>
      </c>
      <c r="K18" s="33">
        <v>31.4</v>
      </c>
      <c r="L18" s="29">
        <f>K18/J18*100</f>
        <v>100</v>
      </c>
      <c r="M18" s="29">
        <f>K18/D18*100</f>
        <v>35.72241183162685</v>
      </c>
      <c r="N18" s="29"/>
      <c r="O18" s="38"/>
      <c r="P18" s="29"/>
      <c r="Q18" s="29"/>
      <c r="R18" s="29">
        <v>48.9</v>
      </c>
      <c r="S18" s="29">
        <v>46.3</v>
      </c>
      <c r="T18" s="29">
        <f t="shared" si="2"/>
        <v>94.68302658486706</v>
      </c>
      <c r="U18" s="29">
        <f t="shared" si="13"/>
        <v>52.67349260523322</v>
      </c>
      <c r="V18" s="29">
        <v>0.6</v>
      </c>
      <c r="W18" s="29">
        <v>0.6</v>
      </c>
      <c r="X18" s="29">
        <f t="shared" si="18"/>
        <v>100</v>
      </c>
      <c r="Y18" s="29">
        <f t="shared" si="19"/>
        <v>0.6825938566552902</v>
      </c>
      <c r="Z18" s="54">
        <v>114.3</v>
      </c>
      <c r="AA18" s="35">
        <v>108.6</v>
      </c>
      <c r="AB18" s="29">
        <f t="shared" si="3"/>
        <v>95.01312335958005</v>
      </c>
      <c r="AC18" s="41">
        <v>10.2</v>
      </c>
      <c r="AD18" s="41">
        <v>9.9</v>
      </c>
      <c r="AE18" s="29">
        <f t="shared" si="14"/>
        <v>97.05882352941177</v>
      </c>
      <c r="AF18" s="29">
        <f t="shared" si="4"/>
        <v>9.116022099447514</v>
      </c>
      <c r="AG18" s="41">
        <v>10.2</v>
      </c>
      <c r="AH18" s="41">
        <v>9.9</v>
      </c>
      <c r="AI18" s="29">
        <f t="shared" si="5"/>
        <v>97.05882352941177</v>
      </c>
      <c r="AJ18" s="29"/>
      <c r="AK18" s="29"/>
      <c r="AL18" s="29" t="e">
        <f t="shared" si="20"/>
        <v>#DIV/0!</v>
      </c>
      <c r="AM18" s="29">
        <v>71</v>
      </c>
      <c r="AN18" s="29">
        <v>66.6</v>
      </c>
      <c r="AO18" s="29">
        <f t="shared" si="6"/>
        <v>93.80281690140845</v>
      </c>
      <c r="AP18" s="29">
        <f t="shared" si="7"/>
        <v>61.32596685082873</v>
      </c>
      <c r="AQ18" s="38">
        <v>33.1</v>
      </c>
      <c r="AR18" s="38">
        <v>32</v>
      </c>
      <c r="AS18" s="29">
        <f t="shared" si="8"/>
        <v>96.67673716012084</v>
      </c>
      <c r="AT18" s="29">
        <f t="shared" si="9"/>
        <v>29.46593001841621</v>
      </c>
      <c r="AU18" s="43"/>
      <c r="AV18" s="35"/>
      <c r="AW18" s="29"/>
      <c r="AX18" s="37"/>
      <c r="AY18" s="35"/>
      <c r="AZ18" s="29"/>
      <c r="BA18" s="29">
        <f t="shared" si="15"/>
        <v>26.400000000000006</v>
      </c>
      <c r="BB18" s="29">
        <f t="shared" si="16"/>
        <v>-20.700000000000003</v>
      </c>
      <c r="BC18" s="29"/>
      <c r="BD18" s="5"/>
      <c r="BE18" s="5"/>
    </row>
    <row r="19" spans="1:57" ht="14.25" customHeight="1">
      <c r="A19" s="13">
        <v>7</v>
      </c>
      <c r="B19" s="15" t="s">
        <v>25</v>
      </c>
      <c r="C19" s="29">
        <f t="shared" si="10"/>
        <v>71.19999999999999</v>
      </c>
      <c r="D19" s="29">
        <f t="shared" si="11"/>
        <v>71.2</v>
      </c>
      <c r="E19" s="29">
        <f t="shared" si="0"/>
        <v>100.00000000000003</v>
      </c>
      <c r="F19" s="30">
        <v>13.6</v>
      </c>
      <c r="G19" s="30">
        <v>13</v>
      </c>
      <c r="H19" s="29">
        <f t="shared" si="1"/>
        <v>95.58823529411765</v>
      </c>
      <c r="I19" s="29">
        <f t="shared" si="12"/>
        <v>18.258426966292134</v>
      </c>
      <c r="J19" s="29"/>
      <c r="K19" s="33"/>
      <c r="L19" s="29"/>
      <c r="M19" s="29"/>
      <c r="N19" s="29"/>
      <c r="O19" s="35"/>
      <c r="P19" s="29"/>
      <c r="Q19" s="29"/>
      <c r="R19" s="29">
        <v>55</v>
      </c>
      <c r="S19" s="29">
        <v>54.9</v>
      </c>
      <c r="T19" s="29">
        <f t="shared" si="2"/>
        <v>99.81818181818181</v>
      </c>
      <c r="U19" s="29">
        <f t="shared" si="13"/>
        <v>77.1067415730337</v>
      </c>
      <c r="V19" s="29">
        <v>2.6</v>
      </c>
      <c r="W19" s="29">
        <v>3.3</v>
      </c>
      <c r="X19" s="29">
        <f t="shared" si="18"/>
        <v>126.92307692307692</v>
      </c>
      <c r="Y19" s="29">
        <f t="shared" si="19"/>
        <v>4.634831460674157</v>
      </c>
      <c r="Z19" s="45">
        <v>111</v>
      </c>
      <c r="AA19" s="35">
        <v>110.4</v>
      </c>
      <c r="AB19" s="29">
        <f t="shared" si="3"/>
        <v>99.45945945945947</v>
      </c>
      <c r="AC19" s="41">
        <v>10.3</v>
      </c>
      <c r="AD19" s="41">
        <v>10.3</v>
      </c>
      <c r="AE19" s="29">
        <f t="shared" si="14"/>
        <v>100</v>
      </c>
      <c r="AF19" s="29">
        <f t="shared" si="4"/>
        <v>9.329710144927535</v>
      </c>
      <c r="AG19" s="41">
        <v>10.3</v>
      </c>
      <c r="AH19" s="41">
        <v>10.3</v>
      </c>
      <c r="AI19" s="29">
        <f t="shared" si="5"/>
        <v>100</v>
      </c>
      <c r="AJ19" s="29"/>
      <c r="AK19" s="29"/>
      <c r="AL19" s="29" t="e">
        <f t="shared" si="20"/>
        <v>#DIV/0!</v>
      </c>
      <c r="AM19" s="29">
        <v>51.2</v>
      </c>
      <c r="AN19" s="29">
        <v>51.1</v>
      </c>
      <c r="AO19" s="29">
        <f t="shared" si="6"/>
        <v>99.8046875</v>
      </c>
      <c r="AP19" s="29">
        <f t="shared" si="7"/>
        <v>46.28623188405797</v>
      </c>
      <c r="AQ19" s="42">
        <v>12.9</v>
      </c>
      <c r="AR19" s="42">
        <v>12.4</v>
      </c>
      <c r="AS19" s="29">
        <f t="shared" si="8"/>
        <v>96.12403100775194</v>
      </c>
      <c r="AT19" s="29">
        <f t="shared" si="9"/>
        <v>11.231884057971014</v>
      </c>
      <c r="AU19" s="37"/>
      <c r="AV19" s="35"/>
      <c r="AW19" s="29"/>
      <c r="AX19" s="37"/>
      <c r="AY19" s="35"/>
      <c r="AZ19" s="29"/>
      <c r="BA19" s="29">
        <f t="shared" si="15"/>
        <v>39.80000000000001</v>
      </c>
      <c r="BB19" s="29">
        <f t="shared" si="16"/>
        <v>-39.2</v>
      </c>
      <c r="BC19" s="29"/>
      <c r="BD19" s="5"/>
      <c r="BE19" s="5"/>
    </row>
    <row r="20" spans="1:57" ht="14.25" customHeight="1">
      <c r="A20" s="13">
        <v>8</v>
      </c>
      <c r="B20" s="15" t="s">
        <v>26</v>
      </c>
      <c r="C20" s="29">
        <f t="shared" si="10"/>
        <v>1201.3000000000002</v>
      </c>
      <c r="D20" s="29">
        <f t="shared" si="11"/>
        <v>1201.9</v>
      </c>
      <c r="E20" s="29">
        <f t="shared" si="0"/>
        <v>100.04994589195037</v>
      </c>
      <c r="F20" s="30">
        <v>50.9</v>
      </c>
      <c r="G20" s="30">
        <v>50.3</v>
      </c>
      <c r="H20" s="29">
        <f t="shared" si="1"/>
        <v>98.82121807465619</v>
      </c>
      <c r="I20" s="29">
        <f t="shared" si="12"/>
        <v>4.185040352774773</v>
      </c>
      <c r="J20" s="29"/>
      <c r="K20" s="33"/>
      <c r="L20" s="29"/>
      <c r="M20" s="29"/>
      <c r="N20" s="33"/>
      <c r="O20" s="42"/>
      <c r="P20" s="29"/>
      <c r="Q20" s="29"/>
      <c r="R20" s="29">
        <v>1137.4</v>
      </c>
      <c r="S20" s="29">
        <v>1142.2</v>
      </c>
      <c r="T20" s="29">
        <f t="shared" si="2"/>
        <v>100.42201512220853</v>
      </c>
      <c r="U20" s="29">
        <f t="shared" si="13"/>
        <v>95.03286463100092</v>
      </c>
      <c r="V20" s="29">
        <v>13</v>
      </c>
      <c r="W20" s="29">
        <v>9.4</v>
      </c>
      <c r="X20" s="29">
        <f t="shared" si="18"/>
        <v>72.3076923076923</v>
      </c>
      <c r="Y20" s="29">
        <f t="shared" si="19"/>
        <v>0.7820950162243114</v>
      </c>
      <c r="Z20" s="36">
        <v>1242.8</v>
      </c>
      <c r="AA20" s="42">
        <v>1234.3</v>
      </c>
      <c r="AB20" s="29">
        <f t="shared" si="3"/>
        <v>99.31606050852912</v>
      </c>
      <c r="AC20" s="41">
        <v>8</v>
      </c>
      <c r="AD20" s="41">
        <v>8</v>
      </c>
      <c r="AE20" s="29">
        <f t="shared" si="14"/>
        <v>100</v>
      </c>
      <c r="AF20" s="29">
        <f t="shared" si="4"/>
        <v>0.6481406465202949</v>
      </c>
      <c r="AG20" s="41">
        <v>8</v>
      </c>
      <c r="AH20" s="41">
        <v>8</v>
      </c>
      <c r="AI20" s="29">
        <f t="shared" si="5"/>
        <v>100</v>
      </c>
      <c r="AJ20" s="29"/>
      <c r="AK20" s="29"/>
      <c r="AL20" s="29" t="e">
        <f t="shared" si="20"/>
        <v>#DIV/0!</v>
      </c>
      <c r="AM20" s="29">
        <v>77.4</v>
      </c>
      <c r="AN20" s="29">
        <v>77.4</v>
      </c>
      <c r="AO20" s="29">
        <f t="shared" si="6"/>
        <v>100</v>
      </c>
      <c r="AP20" s="29">
        <f t="shared" si="7"/>
        <v>6.270760755083854</v>
      </c>
      <c r="AQ20" s="42">
        <v>55.2</v>
      </c>
      <c r="AR20" s="42">
        <v>54.6</v>
      </c>
      <c r="AS20" s="29">
        <f t="shared" si="8"/>
        <v>98.91304347826086</v>
      </c>
      <c r="AT20" s="29">
        <f t="shared" si="9"/>
        <v>4.4235599125010125</v>
      </c>
      <c r="AU20" s="43"/>
      <c r="AV20" s="35"/>
      <c r="AW20" s="29"/>
      <c r="AX20" s="43">
        <v>6</v>
      </c>
      <c r="AY20" s="35">
        <v>6</v>
      </c>
      <c r="AZ20" s="29">
        <f aca="true" t="shared" si="21" ref="AZ20:AZ37">AY20/AX20*100</f>
        <v>100</v>
      </c>
      <c r="BA20" s="29">
        <f t="shared" si="15"/>
        <v>41.49999999999977</v>
      </c>
      <c r="BB20" s="29">
        <f t="shared" si="16"/>
        <v>-32.399999999999864</v>
      </c>
      <c r="BC20" s="29"/>
      <c r="BD20" s="5"/>
      <c r="BE20" s="5"/>
    </row>
    <row r="21" spans="1:57" ht="14.25" customHeight="1">
      <c r="A21" s="13">
        <v>9</v>
      </c>
      <c r="B21" s="15" t="s">
        <v>47</v>
      </c>
      <c r="C21" s="29">
        <f t="shared" si="10"/>
        <v>285.1</v>
      </c>
      <c r="D21" s="29">
        <f t="shared" si="11"/>
        <v>285</v>
      </c>
      <c r="E21" s="29">
        <f t="shared" si="0"/>
        <v>99.9649245878639</v>
      </c>
      <c r="F21" s="30">
        <v>14</v>
      </c>
      <c r="G21" s="30">
        <v>13.9</v>
      </c>
      <c r="H21" s="29">
        <f t="shared" si="1"/>
        <v>99.28571428571429</v>
      </c>
      <c r="I21" s="29">
        <f t="shared" si="12"/>
        <v>4.87719298245614</v>
      </c>
      <c r="J21" s="29"/>
      <c r="K21" s="33"/>
      <c r="L21" s="29"/>
      <c r="M21" s="29"/>
      <c r="N21" s="33"/>
      <c r="O21" s="35"/>
      <c r="P21" s="29"/>
      <c r="Q21" s="29"/>
      <c r="R21" s="29">
        <v>270.1</v>
      </c>
      <c r="S21" s="29">
        <v>270.1</v>
      </c>
      <c r="T21" s="29">
        <f t="shared" si="2"/>
        <v>100</v>
      </c>
      <c r="U21" s="29">
        <f t="shared" si="13"/>
        <v>94.77192982456141</v>
      </c>
      <c r="V21" s="29">
        <v>1</v>
      </c>
      <c r="W21" s="29">
        <v>1</v>
      </c>
      <c r="X21" s="29">
        <f t="shared" si="18"/>
        <v>100</v>
      </c>
      <c r="Y21" s="29">
        <f t="shared" si="19"/>
        <v>0.3508771929824561</v>
      </c>
      <c r="Z21" s="36">
        <v>295.6</v>
      </c>
      <c r="AA21" s="35">
        <v>280.8</v>
      </c>
      <c r="AB21" s="29">
        <f t="shared" si="3"/>
        <v>94.99323410013531</v>
      </c>
      <c r="AC21" s="41">
        <v>10.3</v>
      </c>
      <c r="AD21" s="41">
        <v>7</v>
      </c>
      <c r="AE21" s="29">
        <f t="shared" si="14"/>
        <v>67.96116504854368</v>
      </c>
      <c r="AF21" s="29">
        <f t="shared" si="4"/>
        <v>2.492877492877493</v>
      </c>
      <c r="AG21" s="41">
        <v>8.3</v>
      </c>
      <c r="AH21" s="41">
        <v>7</v>
      </c>
      <c r="AI21" s="29">
        <f t="shared" si="5"/>
        <v>84.33734939759036</v>
      </c>
      <c r="AJ21" s="29"/>
      <c r="AK21" s="29"/>
      <c r="AL21" s="29" t="e">
        <f t="shared" si="20"/>
        <v>#DIV/0!</v>
      </c>
      <c r="AM21" s="29">
        <v>38.4</v>
      </c>
      <c r="AN21" s="29">
        <v>27.6</v>
      </c>
      <c r="AO21" s="29">
        <f t="shared" si="6"/>
        <v>71.87500000000001</v>
      </c>
      <c r="AP21" s="29">
        <f t="shared" si="7"/>
        <v>9.82905982905983</v>
      </c>
      <c r="AQ21" s="42">
        <v>12.8</v>
      </c>
      <c r="AR21" s="42">
        <v>12</v>
      </c>
      <c r="AS21" s="29">
        <f t="shared" si="8"/>
        <v>93.75</v>
      </c>
      <c r="AT21" s="29">
        <f t="shared" si="9"/>
        <v>4.273504273504273</v>
      </c>
      <c r="AU21" s="43"/>
      <c r="AV21" s="35"/>
      <c r="AW21" s="29"/>
      <c r="AX21" s="43"/>
      <c r="AY21" s="35"/>
      <c r="AZ21" s="29"/>
      <c r="BA21" s="29">
        <f t="shared" si="15"/>
        <v>10.5</v>
      </c>
      <c r="BB21" s="29">
        <f t="shared" si="16"/>
        <v>4.199999999999989</v>
      </c>
      <c r="BC21" s="29"/>
      <c r="BD21" s="5"/>
      <c r="BE21" s="5"/>
    </row>
    <row r="22" spans="1:57" ht="15.75" customHeight="1">
      <c r="A22" s="13">
        <v>10</v>
      </c>
      <c r="B22" s="15" t="s">
        <v>27</v>
      </c>
      <c r="C22" s="29">
        <f t="shared" si="10"/>
        <v>174.9</v>
      </c>
      <c r="D22" s="29">
        <f t="shared" si="11"/>
        <v>179.3</v>
      </c>
      <c r="E22" s="29">
        <f t="shared" si="0"/>
        <v>102.51572327044025</v>
      </c>
      <c r="F22" s="30">
        <v>19.5</v>
      </c>
      <c r="G22" s="32">
        <v>17.1</v>
      </c>
      <c r="H22" s="29">
        <f t="shared" si="1"/>
        <v>87.69230769230771</v>
      </c>
      <c r="I22" s="29">
        <f t="shared" si="12"/>
        <v>9.537088678192973</v>
      </c>
      <c r="J22" s="29"/>
      <c r="K22" s="33"/>
      <c r="L22" s="29"/>
      <c r="M22" s="29"/>
      <c r="N22" s="29"/>
      <c r="O22" s="40"/>
      <c r="P22" s="29"/>
      <c r="Q22" s="29"/>
      <c r="R22" s="29">
        <v>85.4</v>
      </c>
      <c r="S22" s="29">
        <v>74.5</v>
      </c>
      <c r="T22" s="29">
        <f t="shared" si="2"/>
        <v>87.23653395784542</v>
      </c>
      <c r="U22" s="29">
        <f t="shared" si="13"/>
        <v>41.550474065811486</v>
      </c>
      <c r="V22" s="29">
        <v>70</v>
      </c>
      <c r="W22" s="29">
        <v>87.7</v>
      </c>
      <c r="X22" s="29">
        <f t="shared" si="18"/>
        <v>125.28571428571429</v>
      </c>
      <c r="Y22" s="29">
        <f t="shared" si="19"/>
        <v>48.91243725599554</v>
      </c>
      <c r="Z22" s="36">
        <v>174.9</v>
      </c>
      <c r="AA22" s="35">
        <v>168.2</v>
      </c>
      <c r="AB22" s="29">
        <f t="shared" si="3"/>
        <v>96.16923956546597</v>
      </c>
      <c r="AC22" s="41">
        <v>25.5</v>
      </c>
      <c r="AD22" s="41">
        <v>25.3</v>
      </c>
      <c r="AE22" s="29">
        <f t="shared" si="14"/>
        <v>99.2156862745098</v>
      </c>
      <c r="AF22" s="29">
        <f t="shared" si="4"/>
        <v>15.041617122473246</v>
      </c>
      <c r="AG22" s="41">
        <v>25.5</v>
      </c>
      <c r="AH22" s="41">
        <v>25.3</v>
      </c>
      <c r="AI22" s="29">
        <f t="shared" si="5"/>
        <v>99.2156862745098</v>
      </c>
      <c r="AJ22" s="29"/>
      <c r="AK22" s="29"/>
      <c r="AL22" s="29" t="e">
        <f t="shared" si="20"/>
        <v>#DIV/0!</v>
      </c>
      <c r="AM22" s="29">
        <v>135.9</v>
      </c>
      <c r="AN22" s="29">
        <v>131.2</v>
      </c>
      <c r="AO22" s="29">
        <f t="shared" si="6"/>
        <v>96.54157468727004</v>
      </c>
      <c r="AP22" s="29">
        <f t="shared" si="7"/>
        <v>78.00237812128418</v>
      </c>
      <c r="AQ22" s="42">
        <v>13.5</v>
      </c>
      <c r="AR22" s="42">
        <v>11.7</v>
      </c>
      <c r="AS22" s="29">
        <f t="shared" si="8"/>
        <v>86.66666666666666</v>
      </c>
      <c r="AT22" s="29">
        <f t="shared" si="9"/>
        <v>6.956004756242569</v>
      </c>
      <c r="AU22" s="37"/>
      <c r="AV22" s="35"/>
      <c r="AW22" s="29"/>
      <c r="AX22" s="43"/>
      <c r="AY22" s="40"/>
      <c r="AZ22" s="29"/>
      <c r="BA22" s="29">
        <f t="shared" si="15"/>
        <v>0</v>
      </c>
      <c r="BB22" s="29">
        <f t="shared" si="16"/>
        <v>11.100000000000023</v>
      </c>
      <c r="BC22" s="29"/>
      <c r="BD22" s="5"/>
      <c r="BE22" s="5"/>
    </row>
    <row r="23" spans="1:57" ht="15" customHeight="1">
      <c r="A23" s="13">
        <v>11</v>
      </c>
      <c r="B23" s="15" t="s">
        <v>28</v>
      </c>
      <c r="C23" s="29">
        <f t="shared" si="10"/>
        <v>202.70000000000002</v>
      </c>
      <c r="D23" s="29">
        <f t="shared" si="11"/>
        <v>203.2</v>
      </c>
      <c r="E23" s="29">
        <f t="shared" si="0"/>
        <v>100.24666995559939</v>
      </c>
      <c r="F23" s="30">
        <v>68.2</v>
      </c>
      <c r="G23" s="30">
        <v>69.5</v>
      </c>
      <c r="H23" s="29">
        <f t="shared" si="1"/>
        <v>101.90615835777126</v>
      </c>
      <c r="I23" s="29">
        <f t="shared" si="12"/>
        <v>34.202755905511815</v>
      </c>
      <c r="J23" s="29">
        <v>23.6</v>
      </c>
      <c r="K23" s="33">
        <v>23.6</v>
      </c>
      <c r="L23" s="29">
        <f>K23/J23*100</f>
        <v>100</v>
      </c>
      <c r="M23" s="29">
        <f aca="true" t="shared" si="22" ref="M23:M37">K23/D23*100</f>
        <v>11.61417322834646</v>
      </c>
      <c r="N23" s="29"/>
      <c r="O23" s="35"/>
      <c r="P23" s="29"/>
      <c r="Q23" s="29"/>
      <c r="R23" s="29">
        <v>101.9</v>
      </c>
      <c r="S23" s="29">
        <v>77.4</v>
      </c>
      <c r="T23" s="29">
        <f t="shared" si="2"/>
        <v>75.9568204121688</v>
      </c>
      <c r="U23" s="29">
        <f t="shared" si="13"/>
        <v>38.09055118110237</v>
      </c>
      <c r="V23" s="29">
        <v>9</v>
      </c>
      <c r="W23" s="29">
        <v>32.7</v>
      </c>
      <c r="X23" s="29">
        <f t="shared" si="18"/>
        <v>363.33333333333337</v>
      </c>
      <c r="Y23" s="29">
        <f t="shared" si="19"/>
        <v>16.09251968503937</v>
      </c>
      <c r="Z23" s="36">
        <v>202.7</v>
      </c>
      <c r="AA23" s="35">
        <v>160.6</v>
      </c>
      <c r="AB23" s="29">
        <f t="shared" si="3"/>
        <v>79.23038973852985</v>
      </c>
      <c r="AC23" s="41">
        <v>39.9</v>
      </c>
      <c r="AD23" s="41">
        <v>34.2</v>
      </c>
      <c r="AE23" s="29">
        <f t="shared" si="14"/>
        <v>85.71428571428572</v>
      </c>
      <c r="AF23" s="29">
        <f t="shared" si="4"/>
        <v>21.295143212951434</v>
      </c>
      <c r="AG23" s="41">
        <v>37.9</v>
      </c>
      <c r="AH23" s="41">
        <v>34.2</v>
      </c>
      <c r="AI23" s="29">
        <f t="shared" si="5"/>
        <v>90.23746701846966</v>
      </c>
      <c r="AJ23" s="29"/>
      <c r="AK23" s="29"/>
      <c r="AL23" s="29" t="e">
        <f t="shared" si="20"/>
        <v>#DIV/0!</v>
      </c>
      <c r="AM23" s="29">
        <v>41.8</v>
      </c>
      <c r="AN23" s="29">
        <v>37.4</v>
      </c>
      <c r="AO23" s="29">
        <f t="shared" si="6"/>
        <v>89.47368421052632</v>
      </c>
      <c r="AP23" s="29">
        <f t="shared" si="7"/>
        <v>23.28767123287671</v>
      </c>
      <c r="AQ23" s="42">
        <v>74.5</v>
      </c>
      <c r="AR23" s="42">
        <v>46.1</v>
      </c>
      <c r="AS23" s="29">
        <f t="shared" si="8"/>
        <v>61.87919463087248</v>
      </c>
      <c r="AT23" s="29">
        <f t="shared" si="9"/>
        <v>28.70485678704857</v>
      </c>
      <c r="AU23" s="43"/>
      <c r="AV23" s="35"/>
      <c r="AW23" s="29"/>
      <c r="AX23" s="43">
        <v>20</v>
      </c>
      <c r="AY23" s="40">
        <v>10.9</v>
      </c>
      <c r="AZ23" s="29">
        <f t="shared" si="21"/>
        <v>54.50000000000001</v>
      </c>
      <c r="BA23" s="29">
        <f t="shared" si="15"/>
        <v>0</v>
      </c>
      <c r="BB23" s="29">
        <f t="shared" si="16"/>
        <v>42.599999999999994</v>
      </c>
      <c r="BC23" s="29"/>
      <c r="BD23" s="5"/>
      <c r="BE23" s="5"/>
    </row>
    <row r="24" spans="1:57" ht="0.75" customHeight="1">
      <c r="A24" s="13">
        <v>12</v>
      </c>
      <c r="B24" s="14"/>
      <c r="C24" s="33"/>
      <c r="D24" s="33" t="e">
        <f>G24+#REF!+O24</f>
        <v>#REF!</v>
      </c>
      <c r="E24" s="29" t="e">
        <f t="shared" si="0"/>
        <v>#REF!</v>
      </c>
      <c r="F24" s="46"/>
      <c r="G24" s="47"/>
      <c r="H24" s="29" t="e">
        <f t="shared" si="1"/>
        <v>#DIV/0!</v>
      </c>
      <c r="I24" s="29" t="e">
        <f t="shared" si="12"/>
        <v>#REF!</v>
      </c>
      <c r="J24" s="29"/>
      <c r="K24" s="29"/>
      <c r="L24" s="29"/>
      <c r="M24" s="29" t="e">
        <f t="shared" si="22"/>
        <v>#REF!</v>
      </c>
      <c r="N24" s="30"/>
      <c r="O24" s="30"/>
      <c r="P24" s="29" t="e">
        <f t="shared" si="17"/>
        <v>#DIV/0!</v>
      </c>
      <c r="Q24" s="29"/>
      <c r="R24" s="29"/>
      <c r="S24" s="29"/>
      <c r="T24" s="29" t="e">
        <f t="shared" si="2"/>
        <v>#DIV/0!</v>
      </c>
      <c r="U24" s="29" t="e">
        <f t="shared" si="13"/>
        <v>#REF!</v>
      </c>
      <c r="V24" s="29"/>
      <c r="W24" s="29"/>
      <c r="X24" s="29" t="e">
        <f t="shared" si="18"/>
        <v>#DIV/0!</v>
      </c>
      <c r="Y24" s="29" t="e">
        <f t="shared" si="19"/>
        <v>#REF!</v>
      </c>
      <c r="Z24" s="40"/>
      <c r="AA24" s="40"/>
      <c r="AB24" s="29" t="e">
        <f t="shared" si="3"/>
        <v>#DIV/0!</v>
      </c>
      <c r="AC24" s="29"/>
      <c r="AD24" s="29"/>
      <c r="AE24" s="29" t="e">
        <f t="shared" si="14"/>
        <v>#DIV/0!</v>
      </c>
      <c r="AF24" s="29" t="e">
        <f t="shared" si="4"/>
        <v>#DIV/0!</v>
      </c>
      <c r="AG24" s="29"/>
      <c r="AH24" s="29"/>
      <c r="AI24" s="29" t="e">
        <f t="shared" si="5"/>
        <v>#DIV/0!</v>
      </c>
      <c r="AJ24" s="29"/>
      <c r="AK24" s="29"/>
      <c r="AL24" s="29" t="e">
        <f t="shared" si="20"/>
        <v>#DIV/0!</v>
      </c>
      <c r="AM24" s="29"/>
      <c r="AN24" s="29"/>
      <c r="AO24" s="29" t="e">
        <f t="shared" si="6"/>
        <v>#DIV/0!</v>
      </c>
      <c r="AP24" s="29" t="e">
        <f t="shared" si="7"/>
        <v>#DIV/0!</v>
      </c>
      <c r="AQ24" s="40"/>
      <c r="AR24" s="40"/>
      <c r="AS24" s="29" t="e">
        <f t="shared" si="8"/>
        <v>#DIV/0!</v>
      </c>
      <c r="AT24" s="29" t="e">
        <f aca="true" t="shared" si="23" ref="AT24:AT37">+AR24/AA24*100</f>
        <v>#DIV/0!</v>
      </c>
      <c r="AU24" s="40"/>
      <c r="AV24" s="40"/>
      <c r="AW24" s="29" t="e">
        <f aca="true" t="shared" si="24" ref="AW24:AW37">AV24/AU24*100</f>
        <v>#DIV/0!</v>
      </c>
      <c r="AX24" s="40"/>
      <c r="AY24" s="40"/>
      <c r="AZ24" s="29" t="e">
        <f t="shared" si="21"/>
        <v>#DIV/0!</v>
      </c>
      <c r="BA24" s="29"/>
      <c r="BB24" s="29" t="e">
        <f>+D24-AA24</f>
        <v>#REF!</v>
      </c>
      <c r="BC24" s="29"/>
      <c r="BD24" s="5"/>
      <c r="BE24" s="5"/>
    </row>
    <row r="25" spans="1:57" ht="14.25" hidden="1">
      <c r="A25" s="13">
        <v>13</v>
      </c>
      <c r="B25" s="14"/>
      <c r="C25" s="33" t="e">
        <f>F25+#REF!+N25</f>
        <v>#REF!</v>
      </c>
      <c r="D25" s="33" t="e">
        <f>G25+#REF!+O25</f>
        <v>#REF!</v>
      </c>
      <c r="E25" s="29" t="e">
        <f t="shared" si="0"/>
        <v>#REF!</v>
      </c>
      <c r="F25" s="46"/>
      <c r="G25" s="47"/>
      <c r="H25" s="29" t="e">
        <f t="shared" si="1"/>
        <v>#DIV/0!</v>
      </c>
      <c r="I25" s="29" t="e">
        <f t="shared" si="12"/>
        <v>#REF!</v>
      </c>
      <c r="J25" s="29"/>
      <c r="K25" s="29"/>
      <c r="L25" s="29"/>
      <c r="M25" s="29" t="e">
        <f t="shared" si="22"/>
        <v>#REF!</v>
      </c>
      <c r="N25" s="30"/>
      <c r="O25" s="30"/>
      <c r="P25" s="29" t="e">
        <f t="shared" si="17"/>
        <v>#DIV/0!</v>
      </c>
      <c r="Q25" s="29"/>
      <c r="R25" s="29"/>
      <c r="S25" s="29"/>
      <c r="T25" s="29" t="e">
        <f t="shared" si="2"/>
        <v>#DIV/0!</v>
      </c>
      <c r="U25" s="29" t="e">
        <f t="shared" si="13"/>
        <v>#REF!</v>
      </c>
      <c r="V25" s="29"/>
      <c r="W25" s="29"/>
      <c r="X25" s="29" t="e">
        <f t="shared" si="18"/>
        <v>#DIV/0!</v>
      </c>
      <c r="Y25" s="29" t="e">
        <f t="shared" si="19"/>
        <v>#REF!</v>
      </c>
      <c r="Z25" s="40"/>
      <c r="AA25" s="40"/>
      <c r="AB25" s="29" t="e">
        <f t="shared" si="3"/>
        <v>#DIV/0!</v>
      </c>
      <c r="AC25" s="29"/>
      <c r="AD25" s="29"/>
      <c r="AE25" s="29" t="e">
        <f t="shared" si="14"/>
        <v>#DIV/0!</v>
      </c>
      <c r="AF25" s="29" t="e">
        <f t="shared" si="4"/>
        <v>#DIV/0!</v>
      </c>
      <c r="AG25" s="29"/>
      <c r="AH25" s="29"/>
      <c r="AI25" s="29" t="e">
        <f t="shared" si="5"/>
        <v>#DIV/0!</v>
      </c>
      <c r="AJ25" s="29"/>
      <c r="AK25" s="29"/>
      <c r="AL25" s="29" t="e">
        <f t="shared" si="20"/>
        <v>#DIV/0!</v>
      </c>
      <c r="AM25" s="29"/>
      <c r="AN25" s="29"/>
      <c r="AO25" s="29" t="e">
        <f t="shared" si="6"/>
        <v>#DIV/0!</v>
      </c>
      <c r="AP25" s="29" t="e">
        <f t="shared" si="7"/>
        <v>#DIV/0!</v>
      </c>
      <c r="AQ25" s="40"/>
      <c r="AR25" s="40"/>
      <c r="AS25" s="29" t="e">
        <f t="shared" si="8"/>
        <v>#DIV/0!</v>
      </c>
      <c r="AT25" s="29" t="e">
        <f t="shared" si="23"/>
        <v>#DIV/0!</v>
      </c>
      <c r="AU25" s="40"/>
      <c r="AV25" s="40"/>
      <c r="AW25" s="29" t="e">
        <f t="shared" si="24"/>
        <v>#DIV/0!</v>
      </c>
      <c r="AX25" s="40"/>
      <c r="AY25" s="40"/>
      <c r="AZ25" s="29" t="e">
        <f t="shared" si="21"/>
        <v>#DIV/0!</v>
      </c>
      <c r="BA25" s="29"/>
      <c r="BB25" s="29"/>
      <c r="BC25" s="29"/>
      <c r="BD25" s="5"/>
      <c r="BE25" s="5"/>
    </row>
    <row r="26" spans="1:57" ht="14.25" hidden="1">
      <c r="A26" s="13">
        <v>14</v>
      </c>
      <c r="B26" s="14"/>
      <c r="C26" s="33" t="e">
        <f>F26+#REF!+N26</f>
        <v>#REF!</v>
      </c>
      <c r="D26" s="33" t="e">
        <f>G26+#REF!+O26</f>
        <v>#REF!</v>
      </c>
      <c r="E26" s="29" t="e">
        <f t="shared" si="0"/>
        <v>#REF!</v>
      </c>
      <c r="F26" s="46"/>
      <c r="G26" s="47"/>
      <c r="H26" s="29" t="e">
        <f t="shared" si="1"/>
        <v>#DIV/0!</v>
      </c>
      <c r="I26" s="29" t="e">
        <f t="shared" si="12"/>
        <v>#REF!</v>
      </c>
      <c r="J26" s="29"/>
      <c r="K26" s="29"/>
      <c r="L26" s="29"/>
      <c r="M26" s="29" t="e">
        <f t="shared" si="22"/>
        <v>#REF!</v>
      </c>
      <c r="N26" s="30"/>
      <c r="O26" s="30"/>
      <c r="P26" s="29" t="e">
        <f t="shared" si="17"/>
        <v>#DIV/0!</v>
      </c>
      <c r="Q26" s="29"/>
      <c r="R26" s="29"/>
      <c r="S26" s="29"/>
      <c r="T26" s="29" t="e">
        <f t="shared" si="2"/>
        <v>#DIV/0!</v>
      </c>
      <c r="U26" s="29" t="e">
        <f t="shared" si="13"/>
        <v>#REF!</v>
      </c>
      <c r="V26" s="29"/>
      <c r="W26" s="29"/>
      <c r="X26" s="29" t="e">
        <f t="shared" si="18"/>
        <v>#DIV/0!</v>
      </c>
      <c r="Y26" s="29" t="e">
        <f t="shared" si="19"/>
        <v>#REF!</v>
      </c>
      <c r="Z26" s="40"/>
      <c r="AA26" s="40"/>
      <c r="AB26" s="29" t="e">
        <f t="shared" si="3"/>
        <v>#DIV/0!</v>
      </c>
      <c r="AC26" s="29"/>
      <c r="AD26" s="29"/>
      <c r="AE26" s="29" t="e">
        <f t="shared" si="14"/>
        <v>#DIV/0!</v>
      </c>
      <c r="AF26" s="29" t="e">
        <f t="shared" si="4"/>
        <v>#DIV/0!</v>
      </c>
      <c r="AG26" s="29"/>
      <c r="AH26" s="29"/>
      <c r="AI26" s="29" t="e">
        <f t="shared" si="5"/>
        <v>#DIV/0!</v>
      </c>
      <c r="AJ26" s="29"/>
      <c r="AK26" s="29"/>
      <c r="AL26" s="29" t="e">
        <f t="shared" si="20"/>
        <v>#DIV/0!</v>
      </c>
      <c r="AM26" s="29"/>
      <c r="AN26" s="29"/>
      <c r="AO26" s="29" t="e">
        <f t="shared" si="6"/>
        <v>#DIV/0!</v>
      </c>
      <c r="AP26" s="29" t="e">
        <f t="shared" si="7"/>
        <v>#DIV/0!</v>
      </c>
      <c r="AQ26" s="40"/>
      <c r="AR26" s="40"/>
      <c r="AS26" s="29" t="e">
        <f t="shared" si="8"/>
        <v>#DIV/0!</v>
      </c>
      <c r="AT26" s="29" t="e">
        <f t="shared" si="23"/>
        <v>#DIV/0!</v>
      </c>
      <c r="AU26" s="40"/>
      <c r="AV26" s="40"/>
      <c r="AW26" s="29" t="e">
        <f t="shared" si="24"/>
        <v>#DIV/0!</v>
      </c>
      <c r="AX26" s="40"/>
      <c r="AY26" s="40"/>
      <c r="AZ26" s="29" t="e">
        <f t="shared" si="21"/>
        <v>#DIV/0!</v>
      </c>
      <c r="BA26" s="29"/>
      <c r="BB26" s="29"/>
      <c r="BC26" s="29"/>
      <c r="BD26" s="5"/>
      <c r="BE26" s="5"/>
    </row>
    <row r="27" spans="1:57" ht="14.25" hidden="1">
      <c r="A27" s="13">
        <v>15</v>
      </c>
      <c r="B27" s="14"/>
      <c r="C27" s="33" t="e">
        <f>F27+#REF!+N27</f>
        <v>#REF!</v>
      </c>
      <c r="D27" s="33" t="e">
        <f>G27+#REF!+O27</f>
        <v>#REF!</v>
      </c>
      <c r="E27" s="29" t="e">
        <f t="shared" si="0"/>
        <v>#REF!</v>
      </c>
      <c r="F27" s="46"/>
      <c r="G27" s="47"/>
      <c r="H27" s="29" t="e">
        <f t="shared" si="1"/>
        <v>#DIV/0!</v>
      </c>
      <c r="I27" s="29" t="e">
        <f t="shared" si="12"/>
        <v>#REF!</v>
      </c>
      <c r="J27" s="29"/>
      <c r="K27" s="29"/>
      <c r="L27" s="29"/>
      <c r="M27" s="29" t="e">
        <f t="shared" si="22"/>
        <v>#REF!</v>
      </c>
      <c r="N27" s="30"/>
      <c r="O27" s="30"/>
      <c r="P27" s="29" t="e">
        <f t="shared" si="17"/>
        <v>#DIV/0!</v>
      </c>
      <c r="Q27" s="29"/>
      <c r="R27" s="29"/>
      <c r="S27" s="29"/>
      <c r="T27" s="29" t="e">
        <f t="shared" si="2"/>
        <v>#DIV/0!</v>
      </c>
      <c r="U27" s="29" t="e">
        <f t="shared" si="13"/>
        <v>#REF!</v>
      </c>
      <c r="V27" s="29"/>
      <c r="W27" s="29"/>
      <c r="X27" s="29" t="e">
        <f t="shared" si="18"/>
        <v>#DIV/0!</v>
      </c>
      <c r="Y27" s="29" t="e">
        <f t="shared" si="19"/>
        <v>#REF!</v>
      </c>
      <c r="Z27" s="40"/>
      <c r="AA27" s="40"/>
      <c r="AB27" s="29" t="e">
        <f t="shared" si="3"/>
        <v>#DIV/0!</v>
      </c>
      <c r="AC27" s="29"/>
      <c r="AD27" s="29"/>
      <c r="AE27" s="29" t="e">
        <f t="shared" si="14"/>
        <v>#DIV/0!</v>
      </c>
      <c r="AF27" s="29" t="e">
        <f t="shared" si="4"/>
        <v>#DIV/0!</v>
      </c>
      <c r="AG27" s="29"/>
      <c r="AH27" s="29"/>
      <c r="AI27" s="29" t="e">
        <f t="shared" si="5"/>
        <v>#DIV/0!</v>
      </c>
      <c r="AJ27" s="29"/>
      <c r="AK27" s="29"/>
      <c r="AL27" s="29" t="e">
        <f t="shared" si="20"/>
        <v>#DIV/0!</v>
      </c>
      <c r="AM27" s="29"/>
      <c r="AN27" s="29"/>
      <c r="AO27" s="29" t="e">
        <f t="shared" si="6"/>
        <v>#DIV/0!</v>
      </c>
      <c r="AP27" s="29" t="e">
        <f t="shared" si="7"/>
        <v>#DIV/0!</v>
      </c>
      <c r="AQ27" s="40"/>
      <c r="AR27" s="40"/>
      <c r="AS27" s="29" t="e">
        <f t="shared" si="8"/>
        <v>#DIV/0!</v>
      </c>
      <c r="AT27" s="29" t="e">
        <f t="shared" si="23"/>
        <v>#DIV/0!</v>
      </c>
      <c r="AU27" s="40"/>
      <c r="AV27" s="40"/>
      <c r="AW27" s="29" t="e">
        <f t="shared" si="24"/>
        <v>#DIV/0!</v>
      </c>
      <c r="AX27" s="40"/>
      <c r="AY27" s="40"/>
      <c r="AZ27" s="29" t="e">
        <f t="shared" si="21"/>
        <v>#DIV/0!</v>
      </c>
      <c r="BA27" s="29"/>
      <c r="BB27" s="29"/>
      <c r="BC27" s="29"/>
      <c r="BD27" s="5"/>
      <c r="BE27" s="5"/>
    </row>
    <row r="28" spans="1:57" ht="14.25" hidden="1">
      <c r="A28" s="13">
        <v>16</v>
      </c>
      <c r="B28" s="14"/>
      <c r="C28" s="33" t="e">
        <f>F28+#REF!+N28</f>
        <v>#REF!</v>
      </c>
      <c r="D28" s="33" t="e">
        <f>G28+#REF!+O28</f>
        <v>#REF!</v>
      </c>
      <c r="E28" s="29" t="e">
        <f t="shared" si="0"/>
        <v>#REF!</v>
      </c>
      <c r="F28" s="46"/>
      <c r="G28" s="47"/>
      <c r="H28" s="29" t="e">
        <f t="shared" si="1"/>
        <v>#DIV/0!</v>
      </c>
      <c r="I28" s="29" t="e">
        <f t="shared" si="12"/>
        <v>#REF!</v>
      </c>
      <c r="J28" s="29"/>
      <c r="K28" s="29"/>
      <c r="L28" s="29"/>
      <c r="M28" s="29" t="e">
        <f t="shared" si="22"/>
        <v>#REF!</v>
      </c>
      <c r="N28" s="30"/>
      <c r="O28" s="30"/>
      <c r="P28" s="29" t="e">
        <f t="shared" si="17"/>
        <v>#DIV/0!</v>
      </c>
      <c r="Q28" s="29"/>
      <c r="R28" s="29"/>
      <c r="S28" s="29"/>
      <c r="T28" s="29" t="e">
        <f t="shared" si="2"/>
        <v>#DIV/0!</v>
      </c>
      <c r="U28" s="29" t="e">
        <f t="shared" si="13"/>
        <v>#REF!</v>
      </c>
      <c r="V28" s="29"/>
      <c r="W28" s="29"/>
      <c r="X28" s="29" t="e">
        <f t="shared" si="18"/>
        <v>#DIV/0!</v>
      </c>
      <c r="Y28" s="29" t="e">
        <f t="shared" si="19"/>
        <v>#REF!</v>
      </c>
      <c r="Z28" s="40"/>
      <c r="AA28" s="40"/>
      <c r="AB28" s="29" t="e">
        <f t="shared" si="3"/>
        <v>#DIV/0!</v>
      </c>
      <c r="AC28" s="29"/>
      <c r="AD28" s="29"/>
      <c r="AE28" s="29" t="e">
        <f t="shared" si="14"/>
        <v>#DIV/0!</v>
      </c>
      <c r="AF28" s="29" t="e">
        <f t="shared" si="4"/>
        <v>#DIV/0!</v>
      </c>
      <c r="AG28" s="29"/>
      <c r="AH28" s="29"/>
      <c r="AI28" s="29" t="e">
        <f t="shared" si="5"/>
        <v>#DIV/0!</v>
      </c>
      <c r="AJ28" s="29"/>
      <c r="AK28" s="29"/>
      <c r="AL28" s="29" t="e">
        <f t="shared" si="20"/>
        <v>#DIV/0!</v>
      </c>
      <c r="AM28" s="29"/>
      <c r="AN28" s="29"/>
      <c r="AO28" s="29" t="e">
        <f t="shared" si="6"/>
        <v>#DIV/0!</v>
      </c>
      <c r="AP28" s="29" t="e">
        <f t="shared" si="7"/>
        <v>#DIV/0!</v>
      </c>
      <c r="AQ28" s="40"/>
      <c r="AR28" s="40"/>
      <c r="AS28" s="29" t="e">
        <f t="shared" si="8"/>
        <v>#DIV/0!</v>
      </c>
      <c r="AT28" s="29" t="e">
        <f t="shared" si="23"/>
        <v>#DIV/0!</v>
      </c>
      <c r="AU28" s="40"/>
      <c r="AV28" s="40"/>
      <c r="AW28" s="29" t="e">
        <f t="shared" si="24"/>
        <v>#DIV/0!</v>
      </c>
      <c r="AX28" s="40"/>
      <c r="AY28" s="40"/>
      <c r="AZ28" s="29" t="e">
        <f t="shared" si="21"/>
        <v>#DIV/0!</v>
      </c>
      <c r="BA28" s="29"/>
      <c r="BB28" s="29"/>
      <c r="BC28" s="29"/>
      <c r="BD28" s="5"/>
      <c r="BE28" s="5"/>
    </row>
    <row r="29" spans="1:57" ht="14.25" hidden="1">
      <c r="A29" s="13">
        <v>17</v>
      </c>
      <c r="B29" s="15" t="s">
        <v>29</v>
      </c>
      <c r="C29" s="33" t="e">
        <f>F29+#REF!+N29</f>
        <v>#REF!</v>
      </c>
      <c r="D29" s="33" t="e">
        <f>G29+#REF!+O29</f>
        <v>#REF!</v>
      </c>
      <c r="E29" s="29" t="e">
        <f t="shared" si="0"/>
        <v>#REF!</v>
      </c>
      <c r="F29" s="46"/>
      <c r="G29" s="47"/>
      <c r="H29" s="29" t="e">
        <f t="shared" si="1"/>
        <v>#DIV/0!</v>
      </c>
      <c r="I29" s="29" t="e">
        <f t="shared" si="12"/>
        <v>#REF!</v>
      </c>
      <c r="J29" s="29"/>
      <c r="K29" s="29"/>
      <c r="L29" s="29"/>
      <c r="M29" s="29" t="e">
        <f t="shared" si="22"/>
        <v>#REF!</v>
      </c>
      <c r="N29" s="30"/>
      <c r="O29" s="30"/>
      <c r="P29" s="29" t="e">
        <f t="shared" si="17"/>
        <v>#DIV/0!</v>
      </c>
      <c r="Q29" s="29"/>
      <c r="R29" s="29"/>
      <c r="S29" s="29"/>
      <c r="T29" s="29" t="e">
        <f t="shared" si="2"/>
        <v>#DIV/0!</v>
      </c>
      <c r="U29" s="29" t="e">
        <f t="shared" si="13"/>
        <v>#REF!</v>
      </c>
      <c r="V29" s="29"/>
      <c r="W29" s="29"/>
      <c r="X29" s="29" t="e">
        <f t="shared" si="18"/>
        <v>#DIV/0!</v>
      </c>
      <c r="Y29" s="29" t="e">
        <f t="shared" si="19"/>
        <v>#REF!</v>
      </c>
      <c r="Z29" s="40"/>
      <c r="AA29" s="40"/>
      <c r="AB29" s="29" t="e">
        <f t="shared" si="3"/>
        <v>#DIV/0!</v>
      </c>
      <c r="AC29" s="29"/>
      <c r="AD29" s="29"/>
      <c r="AE29" s="29" t="e">
        <f t="shared" si="14"/>
        <v>#DIV/0!</v>
      </c>
      <c r="AF29" s="29" t="e">
        <f t="shared" si="4"/>
        <v>#DIV/0!</v>
      </c>
      <c r="AG29" s="29"/>
      <c r="AH29" s="29"/>
      <c r="AI29" s="29" t="e">
        <f t="shared" si="5"/>
        <v>#DIV/0!</v>
      </c>
      <c r="AJ29" s="29"/>
      <c r="AK29" s="29"/>
      <c r="AL29" s="29" t="e">
        <f t="shared" si="20"/>
        <v>#DIV/0!</v>
      </c>
      <c r="AM29" s="29"/>
      <c r="AN29" s="29"/>
      <c r="AO29" s="29" t="e">
        <f t="shared" si="6"/>
        <v>#DIV/0!</v>
      </c>
      <c r="AP29" s="29" t="e">
        <f t="shared" si="7"/>
        <v>#DIV/0!</v>
      </c>
      <c r="AQ29" s="40"/>
      <c r="AR29" s="40"/>
      <c r="AS29" s="29" t="e">
        <f t="shared" si="8"/>
        <v>#DIV/0!</v>
      </c>
      <c r="AT29" s="29" t="e">
        <f t="shared" si="23"/>
        <v>#DIV/0!</v>
      </c>
      <c r="AU29" s="40"/>
      <c r="AV29" s="40"/>
      <c r="AW29" s="29" t="e">
        <f t="shared" si="24"/>
        <v>#DIV/0!</v>
      </c>
      <c r="AX29" s="40"/>
      <c r="AY29" s="40"/>
      <c r="AZ29" s="29" t="e">
        <f t="shared" si="21"/>
        <v>#DIV/0!</v>
      </c>
      <c r="BA29" s="29"/>
      <c r="BB29" s="29"/>
      <c r="BC29" s="29"/>
      <c r="BD29" s="5"/>
      <c r="BE29" s="5"/>
    </row>
    <row r="30" spans="1:57" ht="14.25" hidden="1">
      <c r="A30" s="13">
        <v>18</v>
      </c>
      <c r="B30" s="15" t="s">
        <v>29</v>
      </c>
      <c r="C30" s="33" t="e">
        <f>F30+#REF!+N30</f>
        <v>#REF!</v>
      </c>
      <c r="D30" s="33" t="e">
        <f>G30+#REF!+O30</f>
        <v>#REF!</v>
      </c>
      <c r="E30" s="29" t="e">
        <f t="shared" si="0"/>
        <v>#REF!</v>
      </c>
      <c r="F30" s="46"/>
      <c r="G30" s="47"/>
      <c r="H30" s="29" t="e">
        <f t="shared" si="1"/>
        <v>#DIV/0!</v>
      </c>
      <c r="I30" s="29" t="e">
        <f t="shared" si="12"/>
        <v>#REF!</v>
      </c>
      <c r="J30" s="29"/>
      <c r="K30" s="29"/>
      <c r="L30" s="29"/>
      <c r="M30" s="29" t="e">
        <f t="shared" si="22"/>
        <v>#REF!</v>
      </c>
      <c r="N30" s="30"/>
      <c r="O30" s="30"/>
      <c r="P30" s="29" t="e">
        <f t="shared" si="17"/>
        <v>#DIV/0!</v>
      </c>
      <c r="Q30" s="29"/>
      <c r="R30" s="29"/>
      <c r="S30" s="29"/>
      <c r="T30" s="29" t="e">
        <f t="shared" si="2"/>
        <v>#DIV/0!</v>
      </c>
      <c r="U30" s="29" t="e">
        <f t="shared" si="13"/>
        <v>#REF!</v>
      </c>
      <c r="V30" s="29"/>
      <c r="W30" s="29"/>
      <c r="X30" s="29" t="e">
        <f t="shared" si="18"/>
        <v>#DIV/0!</v>
      </c>
      <c r="Y30" s="29" t="e">
        <f t="shared" si="19"/>
        <v>#REF!</v>
      </c>
      <c r="Z30" s="40"/>
      <c r="AA30" s="40"/>
      <c r="AB30" s="29" t="e">
        <f t="shared" si="3"/>
        <v>#DIV/0!</v>
      </c>
      <c r="AC30" s="29"/>
      <c r="AD30" s="29"/>
      <c r="AE30" s="29" t="e">
        <f t="shared" si="14"/>
        <v>#DIV/0!</v>
      </c>
      <c r="AF30" s="29" t="e">
        <f t="shared" si="4"/>
        <v>#DIV/0!</v>
      </c>
      <c r="AG30" s="29"/>
      <c r="AH30" s="29"/>
      <c r="AI30" s="29" t="e">
        <f t="shared" si="5"/>
        <v>#DIV/0!</v>
      </c>
      <c r="AJ30" s="29"/>
      <c r="AK30" s="29"/>
      <c r="AL30" s="29" t="e">
        <f t="shared" si="20"/>
        <v>#DIV/0!</v>
      </c>
      <c r="AM30" s="29"/>
      <c r="AN30" s="29"/>
      <c r="AO30" s="29" t="e">
        <f t="shared" si="6"/>
        <v>#DIV/0!</v>
      </c>
      <c r="AP30" s="29" t="e">
        <f t="shared" si="7"/>
        <v>#DIV/0!</v>
      </c>
      <c r="AQ30" s="40"/>
      <c r="AR30" s="40"/>
      <c r="AS30" s="29" t="e">
        <f t="shared" si="8"/>
        <v>#DIV/0!</v>
      </c>
      <c r="AT30" s="29" t="e">
        <f t="shared" si="23"/>
        <v>#DIV/0!</v>
      </c>
      <c r="AU30" s="40"/>
      <c r="AV30" s="40"/>
      <c r="AW30" s="29" t="e">
        <f t="shared" si="24"/>
        <v>#DIV/0!</v>
      </c>
      <c r="AX30" s="40"/>
      <c r="AY30" s="40"/>
      <c r="AZ30" s="29" t="e">
        <f t="shared" si="21"/>
        <v>#DIV/0!</v>
      </c>
      <c r="BA30" s="29"/>
      <c r="BB30" s="29"/>
      <c r="BC30" s="29"/>
      <c r="BD30" s="5"/>
      <c r="BE30" s="5"/>
    </row>
    <row r="31" spans="1:57" ht="14.25" hidden="1">
      <c r="A31" s="13">
        <v>19</v>
      </c>
      <c r="B31" s="14"/>
      <c r="C31" s="33" t="e">
        <f>F31+#REF!+N31</f>
        <v>#REF!</v>
      </c>
      <c r="D31" s="33" t="e">
        <f>G31+#REF!+O31</f>
        <v>#REF!</v>
      </c>
      <c r="E31" s="29" t="e">
        <f t="shared" si="0"/>
        <v>#REF!</v>
      </c>
      <c r="F31" s="46"/>
      <c r="G31" s="47"/>
      <c r="H31" s="29" t="e">
        <f t="shared" si="1"/>
        <v>#DIV/0!</v>
      </c>
      <c r="I31" s="29" t="e">
        <f t="shared" si="12"/>
        <v>#REF!</v>
      </c>
      <c r="J31" s="29"/>
      <c r="K31" s="29"/>
      <c r="L31" s="29"/>
      <c r="M31" s="29" t="e">
        <f t="shared" si="22"/>
        <v>#REF!</v>
      </c>
      <c r="N31" s="30"/>
      <c r="O31" s="30"/>
      <c r="P31" s="29" t="e">
        <f t="shared" si="17"/>
        <v>#DIV/0!</v>
      </c>
      <c r="Q31" s="29"/>
      <c r="R31" s="29"/>
      <c r="S31" s="29"/>
      <c r="T31" s="29" t="e">
        <f t="shared" si="2"/>
        <v>#DIV/0!</v>
      </c>
      <c r="U31" s="29" t="e">
        <f t="shared" si="13"/>
        <v>#REF!</v>
      </c>
      <c r="V31" s="29"/>
      <c r="W31" s="29"/>
      <c r="X31" s="29" t="e">
        <f t="shared" si="18"/>
        <v>#DIV/0!</v>
      </c>
      <c r="Y31" s="29" t="e">
        <f t="shared" si="19"/>
        <v>#REF!</v>
      </c>
      <c r="Z31" s="40"/>
      <c r="AA31" s="40"/>
      <c r="AB31" s="29" t="e">
        <f t="shared" si="3"/>
        <v>#DIV/0!</v>
      </c>
      <c r="AC31" s="29"/>
      <c r="AD31" s="29"/>
      <c r="AE31" s="29" t="e">
        <f t="shared" si="14"/>
        <v>#DIV/0!</v>
      </c>
      <c r="AF31" s="29" t="e">
        <f t="shared" si="4"/>
        <v>#DIV/0!</v>
      </c>
      <c r="AG31" s="29"/>
      <c r="AH31" s="29"/>
      <c r="AI31" s="29" t="e">
        <f t="shared" si="5"/>
        <v>#DIV/0!</v>
      </c>
      <c r="AJ31" s="29"/>
      <c r="AK31" s="29"/>
      <c r="AL31" s="29" t="e">
        <f t="shared" si="20"/>
        <v>#DIV/0!</v>
      </c>
      <c r="AM31" s="29"/>
      <c r="AN31" s="29"/>
      <c r="AO31" s="29" t="e">
        <f t="shared" si="6"/>
        <v>#DIV/0!</v>
      </c>
      <c r="AP31" s="29" t="e">
        <f t="shared" si="7"/>
        <v>#DIV/0!</v>
      </c>
      <c r="AQ31" s="40"/>
      <c r="AR31" s="40"/>
      <c r="AS31" s="29" t="e">
        <f t="shared" si="8"/>
        <v>#DIV/0!</v>
      </c>
      <c r="AT31" s="29" t="e">
        <f t="shared" si="23"/>
        <v>#DIV/0!</v>
      </c>
      <c r="AU31" s="40"/>
      <c r="AV31" s="40"/>
      <c r="AW31" s="29" t="e">
        <f t="shared" si="24"/>
        <v>#DIV/0!</v>
      </c>
      <c r="AX31" s="40"/>
      <c r="AY31" s="40"/>
      <c r="AZ31" s="29" t="e">
        <f t="shared" si="21"/>
        <v>#DIV/0!</v>
      </c>
      <c r="BA31" s="29"/>
      <c r="BB31" s="29"/>
      <c r="BC31" s="29"/>
      <c r="BD31" s="5"/>
      <c r="BE31" s="5"/>
    </row>
    <row r="32" spans="1:57" ht="14.25" hidden="1">
      <c r="A32" s="13">
        <v>20</v>
      </c>
      <c r="B32" s="14"/>
      <c r="C32" s="33" t="e">
        <f>F32+#REF!+N32</f>
        <v>#REF!</v>
      </c>
      <c r="D32" s="33" t="e">
        <f>G32+#REF!+O32</f>
        <v>#REF!</v>
      </c>
      <c r="E32" s="29" t="e">
        <f t="shared" si="0"/>
        <v>#REF!</v>
      </c>
      <c r="F32" s="46"/>
      <c r="G32" s="47"/>
      <c r="H32" s="29" t="e">
        <f t="shared" si="1"/>
        <v>#DIV/0!</v>
      </c>
      <c r="I32" s="29" t="e">
        <f t="shared" si="12"/>
        <v>#REF!</v>
      </c>
      <c r="J32" s="29"/>
      <c r="K32" s="29"/>
      <c r="L32" s="29"/>
      <c r="M32" s="29" t="e">
        <f t="shared" si="22"/>
        <v>#REF!</v>
      </c>
      <c r="N32" s="30"/>
      <c r="O32" s="30"/>
      <c r="P32" s="29" t="e">
        <f t="shared" si="17"/>
        <v>#DIV/0!</v>
      </c>
      <c r="Q32" s="29"/>
      <c r="R32" s="29"/>
      <c r="S32" s="29"/>
      <c r="T32" s="29" t="e">
        <f t="shared" si="2"/>
        <v>#DIV/0!</v>
      </c>
      <c r="U32" s="29" t="e">
        <f t="shared" si="13"/>
        <v>#REF!</v>
      </c>
      <c r="V32" s="29"/>
      <c r="W32" s="29"/>
      <c r="X32" s="29" t="e">
        <f t="shared" si="18"/>
        <v>#DIV/0!</v>
      </c>
      <c r="Y32" s="29" t="e">
        <f t="shared" si="19"/>
        <v>#REF!</v>
      </c>
      <c r="Z32" s="40"/>
      <c r="AA32" s="40"/>
      <c r="AB32" s="29" t="e">
        <f t="shared" si="3"/>
        <v>#DIV/0!</v>
      </c>
      <c r="AC32" s="29"/>
      <c r="AD32" s="29"/>
      <c r="AE32" s="29" t="e">
        <f t="shared" si="14"/>
        <v>#DIV/0!</v>
      </c>
      <c r="AF32" s="29" t="e">
        <f t="shared" si="4"/>
        <v>#DIV/0!</v>
      </c>
      <c r="AG32" s="29"/>
      <c r="AH32" s="29"/>
      <c r="AI32" s="29" t="e">
        <f t="shared" si="5"/>
        <v>#DIV/0!</v>
      </c>
      <c r="AJ32" s="29"/>
      <c r="AK32" s="29"/>
      <c r="AL32" s="29" t="e">
        <f t="shared" si="20"/>
        <v>#DIV/0!</v>
      </c>
      <c r="AM32" s="29"/>
      <c r="AN32" s="29"/>
      <c r="AO32" s="29" t="e">
        <f t="shared" si="6"/>
        <v>#DIV/0!</v>
      </c>
      <c r="AP32" s="29" t="e">
        <f t="shared" si="7"/>
        <v>#DIV/0!</v>
      </c>
      <c r="AQ32" s="40"/>
      <c r="AR32" s="40"/>
      <c r="AS32" s="29" t="e">
        <f t="shared" si="8"/>
        <v>#DIV/0!</v>
      </c>
      <c r="AT32" s="29" t="e">
        <f t="shared" si="23"/>
        <v>#DIV/0!</v>
      </c>
      <c r="AU32" s="40"/>
      <c r="AV32" s="40"/>
      <c r="AW32" s="29" t="e">
        <f t="shared" si="24"/>
        <v>#DIV/0!</v>
      </c>
      <c r="AX32" s="40"/>
      <c r="AY32" s="40"/>
      <c r="AZ32" s="29" t="e">
        <f t="shared" si="21"/>
        <v>#DIV/0!</v>
      </c>
      <c r="BA32" s="29"/>
      <c r="BB32" s="29"/>
      <c r="BC32" s="29"/>
      <c r="BD32" s="5"/>
      <c r="BE32" s="5"/>
    </row>
    <row r="33" spans="1:57" ht="14.25" hidden="1">
      <c r="A33" s="13">
        <v>21</v>
      </c>
      <c r="B33" s="14"/>
      <c r="C33" s="33" t="e">
        <f>F33+#REF!+N33</f>
        <v>#REF!</v>
      </c>
      <c r="D33" s="33" t="e">
        <f>G33+#REF!+O33</f>
        <v>#REF!</v>
      </c>
      <c r="E33" s="29" t="e">
        <f t="shared" si="0"/>
        <v>#REF!</v>
      </c>
      <c r="F33" s="46"/>
      <c r="G33" s="47"/>
      <c r="H33" s="29" t="e">
        <f t="shared" si="1"/>
        <v>#DIV/0!</v>
      </c>
      <c r="I33" s="29" t="e">
        <f t="shared" si="12"/>
        <v>#REF!</v>
      </c>
      <c r="J33" s="29"/>
      <c r="K33" s="29"/>
      <c r="L33" s="29"/>
      <c r="M33" s="29" t="e">
        <f t="shared" si="22"/>
        <v>#REF!</v>
      </c>
      <c r="N33" s="30"/>
      <c r="O33" s="30"/>
      <c r="P33" s="29" t="e">
        <f t="shared" si="17"/>
        <v>#DIV/0!</v>
      </c>
      <c r="Q33" s="29"/>
      <c r="R33" s="29"/>
      <c r="S33" s="29"/>
      <c r="T33" s="29" t="e">
        <f t="shared" si="2"/>
        <v>#DIV/0!</v>
      </c>
      <c r="U33" s="29" t="e">
        <f t="shared" si="13"/>
        <v>#REF!</v>
      </c>
      <c r="V33" s="29"/>
      <c r="W33" s="29"/>
      <c r="X33" s="29" t="e">
        <f t="shared" si="18"/>
        <v>#DIV/0!</v>
      </c>
      <c r="Y33" s="29" t="e">
        <f t="shared" si="19"/>
        <v>#REF!</v>
      </c>
      <c r="Z33" s="40"/>
      <c r="AA33" s="40"/>
      <c r="AB33" s="29" t="e">
        <f t="shared" si="3"/>
        <v>#DIV/0!</v>
      </c>
      <c r="AC33" s="29"/>
      <c r="AD33" s="29"/>
      <c r="AE33" s="29" t="e">
        <f t="shared" si="14"/>
        <v>#DIV/0!</v>
      </c>
      <c r="AF33" s="29" t="e">
        <f t="shared" si="4"/>
        <v>#DIV/0!</v>
      </c>
      <c r="AG33" s="29"/>
      <c r="AH33" s="29"/>
      <c r="AI33" s="29" t="e">
        <f t="shared" si="5"/>
        <v>#DIV/0!</v>
      </c>
      <c r="AJ33" s="29"/>
      <c r="AK33" s="29"/>
      <c r="AL33" s="29" t="e">
        <f t="shared" si="20"/>
        <v>#DIV/0!</v>
      </c>
      <c r="AM33" s="29"/>
      <c r="AN33" s="29"/>
      <c r="AO33" s="29" t="e">
        <f t="shared" si="6"/>
        <v>#DIV/0!</v>
      </c>
      <c r="AP33" s="29" t="e">
        <f t="shared" si="7"/>
        <v>#DIV/0!</v>
      </c>
      <c r="AQ33" s="40"/>
      <c r="AR33" s="40"/>
      <c r="AS33" s="29" t="e">
        <f t="shared" si="8"/>
        <v>#DIV/0!</v>
      </c>
      <c r="AT33" s="29" t="e">
        <f t="shared" si="23"/>
        <v>#DIV/0!</v>
      </c>
      <c r="AU33" s="40"/>
      <c r="AV33" s="40"/>
      <c r="AW33" s="29" t="e">
        <f t="shared" si="24"/>
        <v>#DIV/0!</v>
      </c>
      <c r="AX33" s="40"/>
      <c r="AY33" s="40"/>
      <c r="AZ33" s="29" t="e">
        <f t="shared" si="21"/>
        <v>#DIV/0!</v>
      </c>
      <c r="BA33" s="29"/>
      <c r="BB33" s="29"/>
      <c r="BC33" s="29"/>
      <c r="BD33" s="5"/>
      <c r="BE33" s="5"/>
    </row>
    <row r="34" spans="1:57" ht="14.25" hidden="1">
      <c r="A34" s="13">
        <v>22</v>
      </c>
      <c r="B34" s="14"/>
      <c r="C34" s="33" t="e">
        <f>F34+#REF!+N34</f>
        <v>#REF!</v>
      </c>
      <c r="D34" s="33" t="e">
        <f>G34+#REF!+O34</f>
        <v>#REF!</v>
      </c>
      <c r="E34" s="29" t="e">
        <f t="shared" si="0"/>
        <v>#REF!</v>
      </c>
      <c r="F34" s="46"/>
      <c r="G34" s="47"/>
      <c r="H34" s="29" t="e">
        <f t="shared" si="1"/>
        <v>#DIV/0!</v>
      </c>
      <c r="I34" s="29" t="e">
        <f t="shared" si="12"/>
        <v>#REF!</v>
      </c>
      <c r="J34" s="29"/>
      <c r="K34" s="29"/>
      <c r="L34" s="29"/>
      <c r="M34" s="29" t="e">
        <f t="shared" si="22"/>
        <v>#REF!</v>
      </c>
      <c r="N34" s="30"/>
      <c r="O34" s="30"/>
      <c r="P34" s="29" t="e">
        <f t="shared" si="17"/>
        <v>#DIV/0!</v>
      </c>
      <c r="Q34" s="29"/>
      <c r="R34" s="29"/>
      <c r="S34" s="29"/>
      <c r="T34" s="29" t="e">
        <f t="shared" si="2"/>
        <v>#DIV/0!</v>
      </c>
      <c r="U34" s="29" t="e">
        <f t="shared" si="13"/>
        <v>#REF!</v>
      </c>
      <c r="V34" s="29"/>
      <c r="W34" s="29"/>
      <c r="X34" s="29" t="e">
        <f t="shared" si="18"/>
        <v>#DIV/0!</v>
      </c>
      <c r="Y34" s="29" t="e">
        <f t="shared" si="19"/>
        <v>#REF!</v>
      </c>
      <c r="Z34" s="40"/>
      <c r="AA34" s="40"/>
      <c r="AB34" s="29" t="e">
        <f t="shared" si="3"/>
        <v>#DIV/0!</v>
      </c>
      <c r="AC34" s="29"/>
      <c r="AD34" s="29"/>
      <c r="AE34" s="29" t="e">
        <f t="shared" si="14"/>
        <v>#DIV/0!</v>
      </c>
      <c r="AF34" s="29" t="e">
        <f t="shared" si="4"/>
        <v>#DIV/0!</v>
      </c>
      <c r="AG34" s="29"/>
      <c r="AH34" s="29"/>
      <c r="AI34" s="29" t="e">
        <f t="shared" si="5"/>
        <v>#DIV/0!</v>
      </c>
      <c r="AJ34" s="29"/>
      <c r="AK34" s="29"/>
      <c r="AL34" s="29" t="e">
        <f t="shared" si="20"/>
        <v>#DIV/0!</v>
      </c>
      <c r="AM34" s="29"/>
      <c r="AN34" s="29"/>
      <c r="AO34" s="29" t="e">
        <f t="shared" si="6"/>
        <v>#DIV/0!</v>
      </c>
      <c r="AP34" s="29" t="e">
        <f t="shared" si="7"/>
        <v>#DIV/0!</v>
      </c>
      <c r="AQ34" s="40"/>
      <c r="AR34" s="40"/>
      <c r="AS34" s="29" t="e">
        <f t="shared" si="8"/>
        <v>#DIV/0!</v>
      </c>
      <c r="AT34" s="29" t="e">
        <f t="shared" si="23"/>
        <v>#DIV/0!</v>
      </c>
      <c r="AU34" s="40"/>
      <c r="AV34" s="40"/>
      <c r="AW34" s="29" t="e">
        <f t="shared" si="24"/>
        <v>#DIV/0!</v>
      </c>
      <c r="AX34" s="40"/>
      <c r="AY34" s="40"/>
      <c r="AZ34" s="29" t="e">
        <f t="shared" si="21"/>
        <v>#DIV/0!</v>
      </c>
      <c r="BA34" s="29"/>
      <c r="BB34" s="29"/>
      <c r="BC34" s="29"/>
      <c r="BD34" s="5"/>
      <c r="BE34" s="5"/>
    </row>
    <row r="35" spans="1:57" ht="14.25" hidden="1">
      <c r="A35" s="13">
        <v>23</v>
      </c>
      <c r="B35" s="14"/>
      <c r="C35" s="33" t="e">
        <f>F35+#REF!+N35</f>
        <v>#REF!</v>
      </c>
      <c r="D35" s="33" t="e">
        <f>G35+#REF!+O35</f>
        <v>#REF!</v>
      </c>
      <c r="E35" s="29" t="e">
        <f t="shared" si="0"/>
        <v>#REF!</v>
      </c>
      <c r="F35" s="30"/>
      <c r="G35" s="30"/>
      <c r="H35" s="29" t="e">
        <f t="shared" si="1"/>
        <v>#DIV/0!</v>
      </c>
      <c r="I35" s="29" t="e">
        <f t="shared" si="12"/>
        <v>#REF!</v>
      </c>
      <c r="J35" s="29"/>
      <c r="K35" s="29"/>
      <c r="L35" s="29"/>
      <c r="M35" s="29" t="e">
        <f t="shared" si="22"/>
        <v>#REF!</v>
      </c>
      <c r="N35" s="30"/>
      <c r="O35" s="30"/>
      <c r="P35" s="29" t="e">
        <f t="shared" si="17"/>
        <v>#DIV/0!</v>
      </c>
      <c r="Q35" s="29"/>
      <c r="R35" s="29"/>
      <c r="S35" s="29"/>
      <c r="T35" s="29" t="e">
        <f t="shared" si="2"/>
        <v>#DIV/0!</v>
      </c>
      <c r="U35" s="29" t="e">
        <f t="shared" si="13"/>
        <v>#REF!</v>
      </c>
      <c r="V35" s="29"/>
      <c r="W35" s="29"/>
      <c r="X35" s="29" t="e">
        <f t="shared" si="18"/>
        <v>#DIV/0!</v>
      </c>
      <c r="Y35" s="29" t="e">
        <f t="shared" si="19"/>
        <v>#REF!</v>
      </c>
      <c r="Z35" s="40"/>
      <c r="AA35" s="40"/>
      <c r="AB35" s="29" t="e">
        <f t="shared" si="3"/>
        <v>#DIV/0!</v>
      </c>
      <c r="AC35" s="29"/>
      <c r="AD35" s="29"/>
      <c r="AE35" s="29" t="e">
        <f t="shared" si="14"/>
        <v>#DIV/0!</v>
      </c>
      <c r="AF35" s="29" t="e">
        <f t="shared" si="4"/>
        <v>#DIV/0!</v>
      </c>
      <c r="AG35" s="29"/>
      <c r="AH35" s="29"/>
      <c r="AI35" s="29" t="e">
        <f t="shared" si="5"/>
        <v>#DIV/0!</v>
      </c>
      <c r="AJ35" s="29"/>
      <c r="AK35" s="29"/>
      <c r="AL35" s="29" t="e">
        <f t="shared" si="20"/>
        <v>#DIV/0!</v>
      </c>
      <c r="AM35" s="29"/>
      <c r="AN35" s="29"/>
      <c r="AO35" s="29" t="e">
        <f t="shared" si="6"/>
        <v>#DIV/0!</v>
      </c>
      <c r="AP35" s="29" t="e">
        <f t="shared" si="7"/>
        <v>#DIV/0!</v>
      </c>
      <c r="AQ35" s="40"/>
      <c r="AR35" s="40"/>
      <c r="AS35" s="29" t="e">
        <f t="shared" si="8"/>
        <v>#DIV/0!</v>
      </c>
      <c r="AT35" s="29" t="e">
        <f t="shared" si="23"/>
        <v>#DIV/0!</v>
      </c>
      <c r="AU35" s="40"/>
      <c r="AV35" s="40"/>
      <c r="AW35" s="29" t="e">
        <f t="shared" si="24"/>
        <v>#DIV/0!</v>
      </c>
      <c r="AX35" s="40"/>
      <c r="AY35" s="40"/>
      <c r="AZ35" s="29" t="e">
        <f t="shared" si="21"/>
        <v>#DIV/0!</v>
      </c>
      <c r="BA35" s="29"/>
      <c r="BB35" s="29"/>
      <c r="BC35" s="29"/>
      <c r="BD35" s="5"/>
      <c r="BE35" s="5"/>
    </row>
    <row r="36" spans="1:57" ht="14.25" hidden="1">
      <c r="A36" s="13">
        <v>24</v>
      </c>
      <c r="B36" s="14"/>
      <c r="C36" s="33" t="e">
        <f>F36+#REF!+N36</f>
        <v>#REF!</v>
      </c>
      <c r="D36" s="33" t="e">
        <f>G36+#REF!+O36</f>
        <v>#REF!</v>
      </c>
      <c r="E36" s="29" t="e">
        <f t="shared" si="0"/>
        <v>#REF!</v>
      </c>
      <c r="F36" s="30"/>
      <c r="G36" s="30"/>
      <c r="H36" s="29" t="e">
        <f t="shared" si="1"/>
        <v>#DIV/0!</v>
      </c>
      <c r="I36" s="29" t="e">
        <f t="shared" si="12"/>
        <v>#REF!</v>
      </c>
      <c r="J36" s="29"/>
      <c r="K36" s="29"/>
      <c r="L36" s="29"/>
      <c r="M36" s="29" t="e">
        <f t="shared" si="22"/>
        <v>#REF!</v>
      </c>
      <c r="N36" s="30"/>
      <c r="O36" s="30"/>
      <c r="P36" s="29" t="e">
        <f t="shared" si="17"/>
        <v>#DIV/0!</v>
      </c>
      <c r="Q36" s="29"/>
      <c r="R36" s="29"/>
      <c r="S36" s="29"/>
      <c r="T36" s="29" t="e">
        <f t="shared" si="2"/>
        <v>#DIV/0!</v>
      </c>
      <c r="U36" s="29" t="e">
        <f t="shared" si="13"/>
        <v>#REF!</v>
      </c>
      <c r="V36" s="29"/>
      <c r="W36" s="29"/>
      <c r="X36" s="29" t="e">
        <f t="shared" si="18"/>
        <v>#DIV/0!</v>
      </c>
      <c r="Y36" s="29" t="e">
        <f t="shared" si="19"/>
        <v>#REF!</v>
      </c>
      <c r="Z36" s="40"/>
      <c r="AA36" s="40"/>
      <c r="AB36" s="29" t="e">
        <f t="shared" si="3"/>
        <v>#DIV/0!</v>
      </c>
      <c r="AC36" s="29"/>
      <c r="AD36" s="29"/>
      <c r="AE36" s="29" t="e">
        <f t="shared" si="14"/>
        <v>#DIV/0!</v>
      </c>
      <c r="AF36" s="29" t="e">
        <f t="shared" si="4"/>
        <v>#DIV/0!</v>
      </c>
      <c r="AG36" s="29"/>
      <c r="AH36" s="29"/>
      <c r="AI36" s="29" t="e">
        <f t="shared" si="5"/>
        <v>#DIV/0!</v>
      </c>
      <c r="AJ36" s="29"/>
      <c r="AK36" s="29"/>
      <c r="AL36" s="29" t="e">
        <f t="shared" si="20"/>
        <v>#DIV/0!</v>
      </c>
      <c r="AM36" s="29"/>
      <c r="AN36" s="29"/>
      <c r="AO36" s="29" t="e">
        <f t="shared" si="6"/>
        <v>#DIV/0!</v>
      </c>
      <c r="AP36" s="29" t="e">
        <f t="shared" si="7"/>
        <v>#DIV/0!</v>
      </c>
      <c r="AQ36" s="40"/>
      <c r="AR36" s="40"/>
      <c r="AS36" s="29" t="e">
        <f t="shared" si="8"/>
        <v>#DIV/0!</v>
      </c>
      <c r="AT36" s="29" t="e">
        <f t="shared" si="23"/>
        <v>#DIV/0!</v>
      </c>
      <c r="AU36" s="40"/>
      <c r="AV36" s="40"/>
      <c r="AW36" s="29" t="e">
        <f t="shared" si="24"/>
        <v>#DIV/0!</v>
      </c>
      <c r="AX36" s="40"/>
      <c r="AY36" s="40"/>
      <c r="AZ36" s="29" t="e">
        <f t="shared" si="21"/>
        <v>#DIV/0!</v>
      </c>
      <c r="BA36" s="29"/>
      <c r="BB36" s="29"/>
      <c r="BC36" s="29"/>
      <c r="BD36" s="5"/>
      <c r="BE36" s="5"/>
    </row>
    <row r="37" spans="1:57" s="3" customFormat="1" ht="20.25" customHeight="1">
      <c r="A37" s="96" t="s">
        <v>30</v>
      </c>
      <c r="B37" s="96"/>
      <c r="C37" s="29">
        <f>SUM(C13:C23)</f>
        <v>2362.1</v>
      </c>
      <c r="D37" s="29">
        <f>SUM(D13:D23)</f>
        <v>2391.5</v>
      </c>
      <c r="E37" s="29">
        <f t="shared" si="0"/>
        <v>101.24465517971298</v>
      </c>
      <c r="F37" s="29">
        <f>SUM(F13:F36)</f>
        <v>238.7</v>
      </c>
      <c r="G37" s="29">
        <f>SUM(G13:G36)</f>
        <v>250.6</v>
      </c>
      <c r="H37" s="29">
        <f t="shared" si="1"/>
        <v>104.98533724340176</v>
      </c>
      <c r="I37" s="29">
        <f t="shared" si="12"/>
        <v>10.478779008990173</v>
      </c>
      <c r="J37" s="29">
        <f>SUM(J13:J36)</f>
        <v>59.5</v>
      </c>
      <c r="K37" s="29">
        <f>SUM(K13:K36)</f>
        <v>59.5</v>
      </c>
      <c r="L37" s="29">
        <f>K37/J37*100</f>
        <v>100</v>
      </c>
      <c r="M37" s="29">
        <f t="shared" si="22"/>
        <v>2.4879782563244826</v>
      </c>
      <c r="N37" s="29">
        <f>SUM(N13:N36)</f>
        <v>9.2</v>
      </c>
      <c r="O37" s="33">
        <f>SUM(O13:O36)</f>
        <v>9.2</v>
      </c>
      <c r="P37" s="29">
        <f t="shared" si="17"/>
        <v>100</v>
      </c>
      <c r="Q37" s="29">
        <f>O37/D37*100</f>
        <v>0.3846957976165586</v>
      </c>
      <c r="R37" s="33">
        <f>SUM(R13:R36)</f>
        <v>1945.5000000000005</v>
      </c>
      <c r="S37" s="33">
        <f>SUM(S13:S36)</f>
        <v>1925.6</v>
      </c>
      <c r="T37" s="29">
        <f t="shared" si="2"/>
        <v>98.97712670264711</v>
      </c>
      <c r="U37" s="29">
        <f t="shared" si="13"/>
        <v>80.51850303157015</v>
      </c>
      <c r="V37" s="33">
        <f>SUM(V13:V36)</f>
        <v>109.2</v>
      </c>
      <c r="W37" s="33">
        <f>SUM(W13:W36)</f>
        <v>146.60000000000002</v>
      </c>
      <c r="X37" s="29">
        <f t="shared" si="18"/>
        <v>134.24908424908426</v>
      </c>
      <c r="Y37" s="29">
        <f t="shared" si="19"/>
        <v>6.130043905498642</v>
      </c>
      <c r="Z37" s="33">
        <f>SUM(Z13:Z36)</f>
        <v>2513.5</v>
      </c>
      <c r="AA37" s="29">
        <f>SUM(AA13:AA36)</f>
        <v>2387.2999999999997</v>
      </c>
      <c r="AB37" s="29">
        <f t="shared" si="3"/>
        <v>94.97911279092898</v>
      </c>
      <c r="AC37" s="29">
        <f>SUM(AC13:AC36)</f>
        <v>175.5</v>
      </c>
      <c r="AD37" s="29">
        <f>SUM(AD13:AD36)</f>
        <v>153.6</v>
      </c>
      <c r="AE37" s="29">
        <f t="shared" si="14"/>
        <v>87.52136752136752</v>
      </c>
      <c r="AF37" s="29">
        <f t="shared" si="4"/>
        <v>6.434046831148159</v>
      </c>
      <c r="AG37" s="29">
        <f>SUM(AG13:AG36)</f>
        <v>167</v>
      </c>
      <c r="AH37" s="29">
        <f>SUM(AH13:AH36)</f>
        <v>153.6</v>
      </c>
      <c r="AI37" s="29">
        <f t="shared" si="5"/>
        <v>91.97604790419162</v>
      </c>
      <c r="AJ37" s="29">
        <f>SUM(AJ13:AJ36)</f>
        <v>0</v>
      </c>
      <c r="AK37" s="33">
        <f>SUM(AK13:AK36)</f>
        <v>0</v>
      </c>
      <c r="AL37" s="29" t="e">
        <f t="shared" si="20"/>
        <v>#DIV/0!</v>
      </c>
      <c r="AM37" s="33">
        <f>SUM(AM13:AM36)</f>
        <v>555.3</v>
      </c>
      <c r="AN37" s="33">
        <f>SUM(AN13:AN36)</f>
        <v>500.9</v>
      </c>
      <c r="AO37" s="29">
        <f t="shared" si="6"/>
        <v>90.20349360705924</v>
      </c>
      <c r="AP37" s="29">
        <f t="shared" si="7"/>
        <v>20.981862354961674</v>
      </c>
      <c r="AQ37" s="29">
        <f>SUM(AQ13:AQ36)</f>
        <v>235.40000000000003</v>
      </c>
      <c r="AR37" s="33">
        <f>SUM(AR13:AR36)</f>
        <v>196.89999999999998</v>
      </c>
      <c r="AS37" s="29">
        <f t="shared" si="8"/>
        <v>83.6448598130841</v>
      </c>
      <c r="AT37" s="29">
        <f t="shared" si="23"/>
        <v>8.247811334980941</v>
      </c>
      <c r="AU37" s="29">
        <f>SUM(AU13:AU36)</f>
        <v>0</v>
      </c>
      <c r="AV37" s="33">
        <f>SUM(AV13:AV36)</f>
        <v>0</v>
      </c>
      <c r="AW37" s="29" t="e">
        <f t="shared" si="24"/>
        <v>#DIV/0!</v>
      </c>
      <c r="AX37" s="29">
        <f>SUM(AX13:AX36)</f>
        <v>26</v>
      </c>
      <c r="AY37" s="29">
        <f>SUM(AY13:AY36)</f>
        <v>16.9</v>
      </c>
      <c r="AZ37" s="29">
        <f t="shared" si="21"/>
        <v>64.99999999999999</v>
      </c>
      <c r="BA37" s="29">
        <f>SUM(BA13:BA36)</f>
        <v>151.3999999999998</v>
      </c>
      <c r="BB37" s="29">
        <f>SUM(BB13:BB23)</f>
        <v>4.200000000000124</v>
      </c>
      <c r="BC37" s="29"/>
      <c r="BD37" s="16"/>
      <c r="BE37" s="16"/>
    </row>
    <row r="38" spans="1:57" ht="12.75">
      <c r="A38" s="4"/>
      <c r="B38" s="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7"/>
      <c r="BB38" s="7"/>
      <c r="BC38" s="7"/>
      <c r="BD38" s="5"/>
      <c r="BE38" s="5"/>
    </row>
    <row r="39" spans="1:57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8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8"/>
      <c r="BB39" s="5"/>
      <c r="BC39" s="5"/>
      <c r="BD39" s="5"/>
      <c r="BE39" s="5"/>
    </row>
    <row r="40" ht="14.25">
      <c r="O40" s="35"/>
    </row>
    <row r="41" ht="14.25">
      <c r="O41" s="35"/>
    </row>
    <row r="42" spans="1:15" ht="81.75" customHeight="1">
      <c r="A42" s="159" t="s">
        <v>31</v>
      </c>
      <c r="B42" s="159"/>
      <c r="C42" s="157" t="s">
        <v>51</v>
      </c>
      <c r="D42" s="157"/>
      <c r="E42" s="157"/>
      <c r="F42" s="1" t="s">
        <v>52</v>
      </c>
      <c r="G42" s="1" t="s">
        <v>53</v>
      </c>
      <c r="H42" s="1" t="s">
        <v>54</v>
      </c>
      <c r="J42" s="1" t="s">
        <v>55</v>
      </c>
      <c r="K42" s="1" t="s">
        <v>56</v>
      </c>
      <c r="L42" s="1" t="s">
        <v>57</v>
      </c>
      <c r="O42" s="40"/>
    </row>
    <row r="43" spans="1:15" ht="0.75" customHeight="1">
      <c r="A43" s="159"/>
      <c r="B43" s="159"/>
      <c r="C43" s="157"/>
      <c r="D43" s="157"/>
      <c r="E43" s="158"/>
      <c r="O43" s="35"/>
    </row>
    <row r="44" spans="1:15" ht="14.25" hidden="1">
      <c r="A44" s="159"/>
      <c r="B44" s="159"/>
      <c r="C44" s="157"/>
      <c r="D44" s="157"/>
      <c r="E44" s="158"/>
      <c r="O44" s="35"/>
    </row>
    <row r="45" spans="1:15" ht="14.25" hidden="1">
      <c r="A45" s="159"/>
      <c r="B45" s="159"/>
      <c r="C45" s="157"/>
      <c r="D45" s="157"/>
      <c r="E45" s="158"/>
      <c r="O45" s="38"/>
    </row>
    <row r="46" spans="1:15" ht="14.25" hidden="1">
      <c r="A46" s="159"/>
      <c r="B46" s="159"/>
      <c r="C46" s="157"/>
      <c r="D46" s="157"/>
      <c r="E46" s="158"/>
      <c r="O46" s="35"/>
    </row>
    <row r="47" spans="1:15" ht="32.25" customHeight="1">
      <c r="A47" s="159"/>
      <c r="B47" s="159"/>
      <c r="C47" s="10" t="s">
        <v>50</v>
      </c>
      <c r="D47" s="10" t="s">
        <v>58</v>
      </c>
      <c r="E47" s="10" t="s">
        <v>19</v>
      </c>
      <c r="O47" s="42"/>
    </row>
    <row r="48" spans="1:25" ht="25.5">
      <c r="A48" s="13">
        <v>1</v>
      </c>
      <c r="B48" s="15" t="s">
        <v>45</v>
      </c>
      <c r="C48" s="48" t="e">
        <f>F48+G48+H48+#REF!+#REF!</f>
        <v>#REF!</v>
      </c>
      <c r="D48" s="33"/>
      <c r="E48" s="29" t="e">
        <f>D48/C48*100</f>
        <v>#REF!</v>
      </c>
      <c r="F48" s="1">
        <v>834.7</v>
      </c>
      <c r="H48" s="1">
        <f aca="true" t="shared" si="25" ref="H48:H58">J48+K48+L48</f>
        <v>87.5</v>
      </c>
      <c r="L48" s="1">
        <v>87.5</v>
      </c>
      <c r="O48" s="35">
        <v>34.8</v>
      </c>
      <c r="T48" s="35"/>
      <c r="U48" s="61"/>
      <c r="V48" s="61"/>
      <c r="W48" s="61"/>
      <c r="X48" s="61"/>
      <c r="Y48" s="61"/>
    </row>
    <row r="49" spans="1:25" ht="14.25">
      <c r="A49" s="13">
        <v>2</v>
      </c>
      <c r="B49" s="15" t="s">
        <v>20</v>
      </c>
      <c r="C49" s="48" t="e">
        <f>F49+G49+H49+#REF!+#REF!</f>
        <v>#REF!</v>
      </c>
      <c r="D49" s="29"/>
      <c r="E49" s="29"/>
      <c r="F49" s="1">
        <v>758.7</v>
      </c>
      <c r="H49" s="1">
        <f t="shared" si="25"/>
        <v>65.2</v>
      </c>
      <c r="L49" s="1">
        <v>65.2</v>
      </c>
      <c r="O49" s="35">
        <v>51.8</v>
      </c>
      <c r="T49" s="35"/>
      <c r="U49" s="61"/>
      <c r="V49" s="61"/>
      <c r="W49" s="61"/>
      <c r="X49" s="61"/>
      <c r="Y49" s="61"/>
    </row>
    <row r="50" spans="1:25" ht="14.25">
      <c r="A50" s="13">
        <v>3</v>
      </c>
      <c r="B50" s="15" t="s">
        <v>21</v>
      </c>
      <c r="C50" s="48" t="e">
        <f>F50+G50+H50+#REF!+#REF!</f>
        <v>#REF!</v>
      </c>
      <c r="D50" s="29"/>
      <c r="E50" s="29"/>
      <c r="F50" s="1">
        <v>1369.8</v>
      </c>
      <c r="G50" s="1">
        <v>644.7</v>
      </c>
      <c r="H50" s="1">
        <f t="shared" si="25"/>
        <v>2694.2</v>
      </c>
      <c r="K50" s="1">
        <v>299</v>
      </c>
      <c r="L50" s="1">
        <v>2395.2</v>
      </c>
      <c r="O50" s="35">
        <v>160.5</v>
      </c>
      <c r="T50" s="35"/>
      <c r="U50" s="61"/>
      <c r="V50" s="61"/>
      <c r="W50" s="61"/>
      <c r="X50" s="61"/>
      <c r="Y50" s="61"/>
    </row>
    <row r="51" spans="1:25" ht="25.5">
      <c r="A51" s="13">
        <v>4</v>
      </c>
      <c r="B51" s="15" t="s">
        <v>22</v>
      </c>
      <c r="C51" s="48" t="e">
        <f>F51+G51+H51+#REF!+#REF!</f>
        <v>#REF!</v>
      </c>
      <c r="D51" s="33"/>
      <c r="E51" s="29"/>
      <c r="F51" s="1">
        <v>997.9</v>
      </c>
      <c r="G51" s="1">
        <v>1.9</v>
      </c>
      <c r="H51" s="1">
        <f t="shared" si="25"/>
        <v>194</v>
      </c>
      <c r="K51" s="1">
        <v>110.1</v>
      </c>
      <c r="L51" s="1">
        <v>83.9</v>
      </c>
      <c r="O51" s="35">
        <v>37.4</v>
      </c>
      <c r="T51" s="35"/>
      <c r="U51" s="61"/>
      <c r="V51" s="61"/>
      <c r="W51" s="61"/>
      <c r="X51" s="61"/>
      <c r="Y51" s="61"/>
    </row>
    <row r="52" spans="1:25" ht="25.5">
      <c r="A52" s="13">
        <v>5</v>
      </c>
      <c r="B52" s="15" t="s">
        <v>23</v>
      </c>
      <c r="C52" s="48" t="e">
        <f>F52+G52+H52+#REF!+#REF!</f>
        <v>#REF!</v>
      </c>
      <c r="D52" s="33"/>
      <c r="E52" s="29"/>
      <c r="F52" s="1">
        <v>807.2</v>
      </c>
      <c r="H52" s="1">
        <f t="shared" si="25"/>
        <v>565.5</v>
      </c>
      <c r="J52" s="1">
        <v>492.5</v>
      </c>
      <c r="L52" s="1">
        <v>73</v>
      </c>
      <c r="O52" s="35">
        <v>39.7</v>
      </c>
      <c r="T52" s="35"/>
      <c r="U52" s="61"/>
      <c r="V52" s="61"/>
      <c r="W52" s="61"/>
      <c r="X52" s="61"/>
      <c r="Y52" s="61"/>
    </row>
    <row r="53" spans="1:25" ht="25.5">
      <c r="A53" s="13">
        <v>6</v>
      </c>
      <c r="B53" s="15" t="s">
        <v>24</v>
      </c>
      <c r="C53" s="48" t="e">
        <f>F53+G53+H53+#REF!+#REF!</f>
        <v>#REF!</v>
      </c>
      <c r="D53" s="33"/>
      <c r="E53" s="29"/>
      <c r="F53" s="1">
        <v>848.6</v>
      </c>
      <c r="G53" s="1">
        <v>4.9</v>
      </c>
      <c r="H53" s="1">
        <f t="shared" si="25"/>
        <v>75</v>
      </c>
      <c r="L53" s="1">
        <v>75</v>
      </c>
      <c r="O53" s="38">
        <v>75.6</v>
      </c>
      <c r="T53" s="38"/>
      <c r="U53" s="62"/>
      <c r="V53" s="62"/>
      <c r="W53" s="62"/>
      <c r="X53" s="62"/>
      <c r="Y53" s="62"/>
    </row>
    <row r="54" spans="1:25" ht="14.25">
      <c r="A54" s="13">
        <v>7</v>
      </c>
      <c r="B54" s="15" t="s">
        <v>25</v>
      </c>
      <c r="C54" s="48" t="e">
        <f>F54+G54+H54+#REF!+#REF!</f>
        <v>#REF!</v>
      </c>
      <c r="D54" s="33"/>
      <c r="E54" s="29"/>
      <c r="F54" s="1">
        <v>587.5</v>
      </c>
      <c r="G54" s="1">
        <v>19.1</v>
      </c>
      <c r="H54" s="1">
        <f t="shared" si="25"/>
        <v>449.7</v>
      </c>
      <c r="K54" s="1">
        <v>344</v>
      </c>
      <c r="L54" s="1">
        <v>105.7</v>
      </c>
      <c r="O54" s="35">
        <v>65.1</v>
      </c>
      <c r="T54" s="35"/>
      <c r="U54" s="61"/>
      <c r="V54" s="61"/>
      <c r="W54" s="61"/>
      <c r="X54" s="61"/>
      <c r="Y54" s="61"/>
    </row>
    <row r="55" spans="1:25" ht="14.25">
      <c r="A55" s="13">
        <v>8</v>
      </c>
      <c r="B55" s="15" t="s">
        <v>26</v>
      </c>
      <c r="C55" s="48" t="e">
        <f>F55+G55+H55+#REF!+#REF!</f>
        <v>#REF!</v>
      </c>
      <c r="D55" s="33"/>
      <c r="E55" s="29"/>
      <c r="F55" s="1">
        <v>1083.8</v>
      </c>
      <c r="G55" s="1">
        <v>25</v>
      </c>
      <c r="H55" s="1">
        <f t="shared" si="25"/>
        <v>1419.6</v>
      </c>
      <c r="K55" s="1">
        <v>1337</v>
      </c>
      <c r="L55" s="1">
        <v>82.6</v>
      </c>
      <c r="O55" s="42">
        <v>871.2</v>
      </c>
      <c r="T55" s="42"/>
      <c r="U55" s="63"/>
      <c r="V55" s="63"/>
      <c r="W55" s="63"/>
      <c r="X55" s="63"/>
      <c r="Y55" s="63"/>
    </row>
    <row r="56" spans="1:25" ht="14.25">
      <c r="A56" s="13">
        <v>9</v>
      </c>
      <c r="B56" s="15" t="s">
        <v>47</v>
      </c>
      <c r="C56" s="48" t="e">
        <f>F56+G56+H56+#REF!+#REF!</f>
        <v>#REF!</v>
      </c>
      <c r="D56" s="33"/>
      <c r="E56" s="29"/>
      <c r="F56" s="1">
        <v>1102</v>
      </c>
      <c r="H56" s="1">
        <f t="shared" si="25"/>
        <v>509.70000000000005</v>
      </c>
      <c r="K56" s="1">
        <v>400.3</v>
      </c>
      <c r="L56" s="1">
        <v>109.4</v>
      </c>
      <c r="O56" s="35">
        <v>270.8</v>
      </c>
      <c r="T56" s="35"/>
      <c r="U56" s="61"/>
      <c r="V56" s="61"/>
      <c r="W56" s="61"/>
      <c r="X56" s="61"/>
      <c r="Y56" s="61"/>
    </row>
    <row r="57" spans="1:25" ht="14.25">
      <c r="A57" s="13">
        <v>10</v>
      </c>
      <c r="B57" s="15" t="s">
        <v>27</v>
      </c>
      <c r="C57" s="48" t="e">
        <f>F57+G57+H57+#REF!+#REF!</f>
        <v>#REF!</v>
      </c>
      <c r="D57" s="33"/>
      <c r="E57" s="29"/>
      <c r="F57" s="1">
        <v>581.7</v>
      </c>
      <c r="H57" s="1">
        <f t="shared" si="25"/>
        <v>1463.6</v>
      </c>
      <c r="K57" s="1">
        <v>438.5</v>
      </c>
      <c r="L57" s="1">
        <v>1025.1</v>
      </c>
      <c r="O57" s="40">
        <v>139.2</v>
      </c>
      <c r="T57" s="40"/>
      <c r="U57" s="64"/>
      <c r="V57" s="64"/>
      <c r="W57" s="64"/>
      <c r="X57" s="64"/>
      <c r="Y57" s="64"/>
    </row>
    <row r="58" spans="1:25" ht="14.25">
      <c r="A58" s="13">
        <v>11</v>
      </c>
      <c r="B58" s="15" t="s">
        <v>28</v>
      </c>
      <c r="C58" s="48" t="e">
        <f>F58+G58+H58+#REF!+#REF!</f>
        <v>#REF!</v>
      </c>
      <c r="D58" s="33"/>
      <c r="E58" s="29"/>
      <c r="F58" s="1">
        <v>1156.4</v>
      </c>
      <c r="G58" s="1">
        <v>60</v>
      </c>
      <c r="H58" s="1">
        <f t="shared" si="25"/>
        <v>107.2</v>
      </c>
      <c r="L58" s="1">
        <v>107.2</v>
      </c>
      <c r="O58" s="40">
        <v>166</v>
      </c>
      <c r="T58" s="40"/>
      <c r="U58" s="64"/>
      <c r="V58" s="64"/>
      <c r="W58" s="64"/>
      <c r="X58" s="64"/>
      <c r="Y58" s="64"/>
    </row>
    <row r="59" spans="1:13" ht="14.25">
      <c r="A59" s="96" t="s">
        <v>30</v>
      </c>
      <c r="B59" s="96"/>
      <c r="C59" s="49" t="e">
        <f>SUM(C48:C58)</f>
        <v>#REF!</v>
      </c>
      <c r="D59" s="33">
        <f>SUM(D48:D58)</f>
        <v>0</v>
      </c>
      <c r="E59" s="29" t="e">
        <f>D59/C59*100</f>
        <v>#REF!</v>
      </c>
      <c r="F59" s="33">
        <f aca="true" t="shared" si="26" ref="F59:L59">SUM(F48:F58)</f>
        <v>10128.300000000001</v>
      </c>
      <c r="G59" s="33">
        <f t="shared" si="26"/>
        <v>755.6</v>
      </c>
      <c r="H59" s="33">
        <f t="shared" si="26"/>
        <v>7631.199999999998</v>
      </c>
      <c r="I59" s="33"/>
      <c r="J59" s="33">
        <f t="shared" si="26"/>
        <v>492.5</v>
      </c>
      <c r="K59" s="33">
        <f t="shared" si="26"/>
        <v>2928.9</v>
      </c>
      <c r="L59" s="33">
        <f t="shared" si="26"/>
        <v>4209.799999999999</v>
      </c>
      <c r="M59" s="65"/>
    </row>
  </sheetData>
  <sheetProtection/>
  <mergeCells count="36">
    <mergeCell ref="J9:L11"/>
    <mergeCell ref="AP10:AP11"/>
    <mergeCell ref="Z8:AB11"/>
    <mergeCell ref="N9:P11"/>
    <mergeCell ref="AC8:AZ9"/>
    <mergeCell ref="AC10:AE11"/>
    <mergeCell ref="AG10:AI10"/>
    <mergeCell ref="AJ10:AL11"/>
    <mergeCell ref="AF10:AF11"/>
    <mergeCell ref="M9:M11"/>
    <mergeCell ref="C4:L4"/>
    <mergeCell ref="C5:L5"/>
    <mergeCell ref="BA8:BC11"/>
    <mergeCell ref="AQ10:AS11"/>
    <mergeCell ref="AX10:AZ10"/>
    <mergeCell ref="AG11:AI11"/>
    <mergeCell ref="AM10:AO11"/>
    <mergeCell ref="AX11:AZ11"/>
    <mergeCell ref="AU10:AW10"/>
    <mergeCell ref="Q9:Q11"/>
    <mergeCell ref="AT10:AT11"/>
    <mergeCell ref="AU11:AW11"/>
    <mergeCell ref="R9:T11"/>
    <mergeCell ref="V9:X11"/>
    <mergeCell ref="U9:U11"/>
    <mergeCell ref="Y9:Y11"/>
    <mergeCell ref="F8:Y8"/>
    <mergeCell ref="C6:L6"/>
    <mergeCell ref="A59:B59"/>
    <mergeCell ref="C8:E11"/>
    <mergeCell ref="A37:B37"/>
    <mergeCell ref="A8:B12"/>
    <mergeCell ref="A42:B47"/>
    <mergeCell ref="C42:E46"/>
    <mergeCell ref="F9:H11"/>
    <mergeCell ref="I9:I11"/>
  </mergeCells>
  <printOptions/>
  <pageMargins left="0.2" right="0.18" top="0.9840277777777778" bottom="0.9840277777777778" header="0.5118055555555556" footer="0.5118055555555556"/>
  <pageSetup horizontalDpi="600" verticalDpi="600" orientation="landscape" paperSize="9" scale="62" r:id="rId1"/>
  <colBreaks count="2" manualBreakCount="2">
    <brk id="25" max="37" man="1"/>
    <brk id="3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2011-12-09T07:10:12Z</cp:lastPrinted>
  <dcterms:created xsi:type="dcterms:W3CDTF">2006-03-31T05:22:05Z</dcterms:created>
  <dcterms:modified xsi:type="dcterms:W3CDTF">2011-12-09T07:15:49Z</dcterms:modified>
  <cp:category/>
  <cp:version/>
  <cp:contentType/>
  <cp:contentStatus/>
  <cp:revision>1</cp:revision>
</cp:coreProperties>
</file>