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'Лист3'!$A$1:$BY$25</definedName>
  </definedNames>
  <calcPr fullCalcOnLoad="1"/>
</workbook>
</file>

<file path=xl/sharedStrings.xml><?xml version="1.0" encoding="utf-8"?>
<sst xmlns="http://schemas.openxmlformats.org/spreadsheetml/2006/main" count="124" uniqueCount="53">
  <si>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</si>
  <si>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</si>
  <si>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</si>
  <si>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</si>
  <si>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</si>
  <si>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</si>
  <si>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</si>
  <si>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</si>
  <si>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</si>
  <si>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</si>
  <si>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</si>
  <si>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</si>
  <si>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</si>
  <si>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</si>
  <si>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</si>
  <si>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</si>
  <si>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</si>
  <si>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</si>
  <si>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</si>
  <si>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</si>
  <si>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</si>
  <si>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</si>
  <si>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</si>
  <si>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</si>
  <si>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</si>
  <si>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</si>
  <si>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</si>
  <si>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</si>
  <si>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</si>
  <si>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</si>
  <si>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</si>
  <si>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</si>
  <si>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дотации бюджетам  поселений на поддержку мер по обеспечению сбалансированности бюджетов (код доходов 00020201003100000151)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</si>
  <si>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</si>
  <si>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</si>
  <si>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</si>
  <si>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</si>
  <si>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</si>
  <si>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</si>
  <si>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</si>
  <si>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</si>
  <si>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</si>
  <si>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</si>
  <si>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</si>
  <si>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</si>
  <si>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более 200</t>
  </si>
  <si>
    <t>в 5,9 раза</t>
  </si>
  <si>
    <t xml:space="preserve">     Анализ исполнения бюджетов поселений Шумерлинского района по состоянию на 01.01.2012г.  в сравнении с аналогичным периодом прошлого года</t>
  </si>
  <si>
    <t>Фактически поступило за 2010г.</t>
  </si>
  <si>
    <t>Фактически поступило за 2011г.</t>
  </si>
  <si>
    <t>Факт за 2010г.</t>
  </si>
  <si>
    <t>Факт  за 2011г.</t>
  </si>
  <si>
    <t>в 14,8 раза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</si>
</sst>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3471960"/>
        <c:axId val="31247641"/>
      </c:bar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47641"/>
        <c:crosses val="autoZero"/>
        <c:auto val="1"/>
        <c:lblOffset val="100"/>
        <c:tickLblSkip val="3"/>
        <c:noMultiLvlLbl val="0"/>
      </c:catAx>
      <c:valAx>
        <c:axId val="31247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12793314"/>
        <c:axId val="48030963"/>
      </c:bar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30963"/>
        <c:crosses val="autoZero"/>
        <c:auto val="1"/>
        <c:lblOffset val="100"/>
        <c:tickLblSkip val="3"/>
        <c:noMultiLvlLbl val="0"/>
      </c:catAx>
      <c:valAx>
        <c:axId val="48030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view="pageBreakPreview" zoomScale="90" zoomScaleNormal="90" zoomScaleSheetLayoutView="90" zoomScalePageLayoutView="0" workbookViewId="0" topLeftCell="BN11">
      <selection activeCell="BM20" sqref="BM20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4" width="10.75390625" style="1" customWidth="1"/>
    <col min="15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1" width="11.875" style="1" customWidth="1"/>
    <col min="42" max="42" width="12.25390625" style="1" customWidth="1"/>
    <col min="43" max="43" width="12.625" style="1" customWidth="1"/>
    <col min="44" max="45" width="11.875" style="1" customWidth="1"/>
    <col min="46" max="46" width="12.125" style="1" customWidth="1"/>
    <col min="47" max="47" width="12.625" style="1" customWidth="1"/>
    <col min="48" max="48" width="13.875" style="1" customWidth="1"/>
    <col min="49" max="49" width="13.75390625" style="1" customWidth="1"/>
    <col min="50" max="50" width="13.25390625" style="1" customWidth="1"/>
    <col min="51" max="51" width="13.00390625" style="1" customWidth="1"/>
    <col min="52" max="52" width="13.375" style="1" customWidth="1"/>
    <col min="53" max="53" width="11.875" style="1" customWidth="1"/>
    <col min="54" max="56" width="11.00390625" style="1" hidden="1" customWidth="1"/>
    <col min="57" max="57" width="14.00390625" style="1" customWidth="1"/>
    <col min="58" max="58" width="13.00390625" style="1" customWidth="1"/>
    <col min="59" max="59" width="13.75390625" style="1" customWidth="1"/>
    <col min="60" max="61" width="16.125" style="1" customWidth="1"/>
    <col min="62" max="63" width="15.875" style="1" customWidth="1"/>
    <col min="64" max="64" width="14.75390625" style="1" customWidth="1"/>
    <col min="65" max="65" width="15.25390625" style="1" customWidth="1"/>
    <col min="66" max="66" width="16.125" style="1" customWidth="1"/>
    <col min="67" max="67" width="15.625" style="1" customWidth="1"/>
    <col min="68" max="68" width="16.75390625" style="1" customWidth="1"/>
    <col min="69" max="69" width="14.75390625" style="1" customWidth="1"/>
    <col min="70" max="70" width="15.25390625" style="1" customWidth="1"/>
    <col min="71" max="71" width="15.00390625" style="1" customWidth="1"/>
    <col min="72" max="72" width="16.125" style="1" customWidth="1"/>
    <col min="73" max="73" width="15.25390625" style="1" customWidth="1"/>
    <col min="74" max="74" width="15.00390625" style="1" customWidth="1"/>
    <col min="75" max="75" width="15.75390625" style="1" customWidth="1"/>
    <col min="76" max="76" width="15.125" style="1" customWidth="1"/>
    <col min="77" max="77" width="14.875" style="1" customWidth="1"/>
    <col min="78" max="16384" width="9.125" style="1" customWidth="1"/>
  </cols>
  <sheetData>
    <row r="1" spans="1:7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8"/>
      <c r="P1" s="108"/>
      <c r="Q1" s="10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8"/>
      <c r="P2" s="108"/>
      <c r="Q2" s="10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12.75">
      <c r="A4" s="5"/>
      <c r="B4" s="5"/>
      <c r="C4" s="81" t="s">
        <v>47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ht="15" customHeight="1">
      <c r="A5" s="8"/>
      <c r="B5" s="8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ht="12.75">
      <c r="A6" s="8"/>
      <c r="B6" s="8"/>
      <c r="C6" s="8"/>
      <c r="D6" s="8"/>
      <c r="E6" s="8"/>
      <c r="F6" s="8"/>
      <c r="G6" s="110"/>
      <c r="H6" s="110"/>
      <c r="I6" s="110"/>
      <c r="J6" s="110"/>
      <c r="K6" s="110"/>
      <c r="L6" s="110"/>
      <c r="M6" s="1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79" s="2" customFormat="1" ht="21.75" customHeight="1">
      <c r="A8" s="85" t="s">
        <v>27</v>
      </c>
      <c r="B8" s="85"/>
      <c r="C8" s="85" t="s">
        <v>0</v>
      </c>
      <c r="D8" s="85"/>
      <c r="E8" s="85"/>
      <c r="F8" s="104" t="s">
        <v>1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70" t="s">
        <v>2</v>
      </c>
      <c r="BF8" s="71"/>
      <c r="BG8" s="72"/>
      <c r="BH8" s="67" t="s">
        <v>4</v>
      </c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9"/>
      <c r="BZ8" s="9"/>
      <c r="CA8" s="9"/>
    </row>
    <row r="9" spans="1:79" s="2" customFormat="1" ht="25.5" customHeight="1">
      <c r="A9" s="46"/>
      <c r="B9" s="46"/>
      <c r="C9" s="46"/>
      <c r="D9" s="46"/>
      <c r="E9" s="46"/>
      <c r="F9" s="82" t="s">
        <v>3</v>
      </c>
      <c r="G9" s="83"/>
      <c r="H9" s="83"/>
      <c r="I9" s="47" t="s">
        <v>36</v>
      </c>
      <c r="J9" s="48"/>
      <c r="K9" s="49"/>
      <c r="L9" s="99" t="s">
        <v>4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109"/>
      <c r="AA9" s="47" t="s">
        <v>37</v>
      </c>
      <c r="AB9" s="48"/>
      <c r="AC9" s="49"/>
      <c r="AD9" s="106" t="s">
        <v>38</v>
      </c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31"/>
      <c r="AT9" s="31"/>
      <c r="AU9" s="33"/>
      <c r="AV9" s="45" t="s">
        <v>5</v>
      </c>
      <c r="AW9" s="46"/>
      <c r="AX9" s="46"/>
      <c r="AY9" s="106" t="s">
        <v>4</v>
      </c>
      <c r="AZ9" s="107"/>
      <c r="BA9" s="107"/>
      <c r="BB9" s="107"/>
      <c r="BC9" s="107"/>
      <c r="BD9" s="107"/>
      <c r="BE9" s="73"/>
      <c r="BF9" s="74"/>
      <c r="BG9" s="75"/>
      <c r="BH9" s="52" t="s">
        <v>28</v>
      </c>
      <c r="BI9" s="53"/>
      <c r="BJ9" s="54"/>
      <c r="BK9" s="52" t="s">
        <v>29</v>
      </c>
      <c r="BL9" s="53"/>
      <c r="BM9" s="54"/>
      <c r="BN9" s="53" t="s">
        <v>30</v>
      </c>
      <c r="BO9" s="53"/>
      <c r="BP9" s="53"/>
      <c r="BQ9" s="47" t="s">
        <v>40</v>
      </c>
      <c r="BR9" s="48"/>
      <c r="BS9" s="49"/>
      <c r="BT9" s="47" t="s">
        <v>13</v>
      </c>
      <c r="BU9" s="48"/>
      <c r="BV9" s="48"/>
      <c r="BW9" s="48"/>
      <c r="BX9" s="48"/>
      <c r="BY9" s="49"/>
      <c r="BZ9" s="9"/>
      <c r="CA9" s="9"/>
    </row>
    <row r="10" spans="1:79" s="2" customFormat="1" ht="12.75" customHeight="1">
      <c r="A10" s="46"/>
      <c r="B10" s="46"/>
      <c r="C10" s="46"/>
      <c r="D10" s="46"/>
      <c r="E10" s="46"/>
      <c r="F10" s="102"/>
      <c r="G10" s="62"/>
      <c r="H10" s="62"/>
      <c r="I10" s="61"/>
      <c r="J10" s="62"/>
      <c r="K10" s="63"/>
      <c r="L10" s="45" t="s">
        <v>6</v>
      </c>
      <c r="M10" s="46"/>
      <c r="N10" s="46"/>
      <c r="O10" s="46" t="s">
        <v>7</v>
      </c>
      <c r="P10" s="46"/>
      <c r="Q10" s="86"/>
      <c r="R10" s="93" t="s">
        <v>8</v>
      </c>
      <c r="S10" s="94"/>
      <c r="T10" s="95"/>
      <c r="U10" s="99" t="s">
        <v>9</v>
      </c>
      <c r="V10" s="83"/>
      <c r="W10" s="100"/>
      <c r="X10" s="82" t="s">
        <v>34</v>
      </c>
      <c r="Y10" s="83"/>
      <c r="Z10" s="83"/>
      <c r="AA10" s="61"/>
      <c r="AB10" s="62"/>
      <c r="AC10" s="63"/>
      <c r="AD10" s="87" t="s">
        <v>10</v>
      </c>
      <c r="AE10" s="88"/>
      <c r="AF10" s="88"/>
      <c r="AG10" s="88" t="s">
        <v>11</v>
      </c>
      <c r="AH10" s="88"/>
      <c r="AI10" s="88"/>
      <c r="AJ10" s="88" t="s">
        <v>12</v>
      </c>
      <c r="AK10" s="88"/>
      <c r="AL10" s="88"/>
      <c r="AM10" s="102" t="s">
        <v>35</v>
      </c>
      <c r="AN10" s="111"/>
      <c r="AO10" s="112"/>
      <c r="AP10" s="102" t="s">
        <v>39</v>
      </c>
      <c r="AQ10" s="62"/>
      <c r="AR10" s="62"/>
      <c r="AS10" s="39" t="s">
        <v>44</v>
      </c>
      <c r="AT10" s="40"/>
      <c r="AU10" s="41"/>
      <c r="AV10" s="45"/>
      <c r="AW10" s="46"/>
      <c r="AX10" s="46"/>
      <c r="AY10" s="47" t="s">
        <v>31</v>
      </c>
      <c r="AZ10" s="48"/>
      <c r="BA10" s="49"/>
      <c r="BB10" s="47" t="s">
        <v>32</v>
      </c>
      <c r="BC10" s="48"/>
      <c r="BD10" s="49"/>
      <c r="BE10" s="73"/>
      <c r="BF10" s="74"/>
      <c r="BG10" s="75"/>
      <c r="BH10" s="55"/>
      <c r="BI10" s="56"/>
      <c r="BJ10" s="57"/>
      <c r="BK10" s="55"/>
      <c r="BL10" s="56"/>
      <c r="BM10" s="57"/>
      <c r="BN10" s="56"/>
      <c r="BO10" s="56"/>
      <c r="BP10" s="56"/>
      <c r="BQ10" s="61"/>
      <c r="BR10" s="62"/>
      <c r="BS10" s="63"/>
      <c r="BT10" s="50"/>
      <c r="BU10" s="51"/>
      <c r="BV10" s="51"/>
      <c r="BW10" s="51"/>
      <c r="BX10" s="51"/>
      <c r="BY10" s="38"/>
      <c r="BZ10" s="9"/>
      <c r="CA10" s="9"/>
    </row>
    <row r="11" spans="1:79" s="2" customFormat="1" ht="97.5" customHeight="1">
      <c r="A11" s="46"/>
      <c r="B11" s="46"/>
      <c r="C11" s="46"/>
      <c r="D11" s="46"/>
      <c r="E11" s="46"/>
      <c r="F11" s="84"/>
      <c r="G11" s="65"/>
      <c r="H11" s="65"/>
      <c r="I11" s="64"/>
      <c r="J11" s="65"/>
      <c r="K11" s="66"/>
      <c r="L11" s="45"/>
      <c r="M11" s="46"/>
      <c r="N11" s="46"/>
      <c r="O11" s="46"/>
      <c r="P11" s="46"/>
      <c r="Q11" s="86"/>
      <c r="R11" s="96"/>
      <c r="S11" s="97"/>
      <c r="T11" s="98"/>
      <c r="U11" s="64"/>
      <c r="V11" s="65"/>
      <c r="W11" s="101"/>
      <c r="X11" s="84"/>
      <c r="Y11" s="65"/>
      <c r="Z11" s="65"/>
      <c r="AA11" s="64"/>
      <c r="AB11" s="65"/>
      <c r="AC11" s="66"/>
      <c r="AD11" s="45"/>
      <c r="AE11" s="46"/>
      <c r="AF11" s="46"/>
      <c r="AG11" s="46"/>
      <c r="AH11" s="46"/>
      <c r="AI11" s="46"/>
      <c r="AJ11" s="46"/>
      <c r="AK11" s="46"/>
      <c r="AL11" s="46"/>
      <c r="AM11" s="113"/>
      <c r="AN11" s="114"/>
      <c r="AO11" s="115"/>
      <c r="AP11" s="84"/>
      <c r="AQ11" s="65"/>
      <c r="AR11" s="65"/>
      <c r="AS11" s="42"/>
      <c r="AT11" s="43"/>
      <c r="AU11" s="44"/>
      <c r="AV11" s="45"/>
      <c r="AW11" s="46"/>
      <c r="AX11" s="46"/>
      <c r="AY11" s="64"/>
      <c r="AZ11" s="65"/>
      <c r="BA11" s="66"/>
      <c r="BB11" s="64"/>
      <c r="BC11" s="65"/>
      <c r="BD11" s="66"/>
      <c r="BE11" s="76"/>
      <c r="BF11" s="77"/>
      <c r="BG11" s="78"/>
      <c r="BH11" s="58"/>
      <c r="BI11" s="59"/>
      <c r="BJ11" s="60"/>
      <c r="BK11" s="58"/>
      <c r="BL11" s="59"/>
      <c r="BM11" s="60"/>
      <c r="BN11" s="59"/>
      <c r="BO11" s="59"/>
      <c r="BP11" s="59"/>
      <c r="BQ11" s="64"/>
      <c r="BR11" s="65"/>
      <c r="BS11" s="66"/>
      <c r="BT11" s="79" t="s">
        <v>14</v>
      </c>
      <c r="BU11" s="79"/>
      <c r="BV11" s="80"/>
      <c r="BW11" s="89" t="s">
        <v>15</v>
      </c>
      <c r="BX11" s="90"/>
      <c r="BY11" s="91"/>
      <c r="BZ11" s="9"/>
      <c r="CA11" s="9"/>
    </row>
    <row r="12" spans="1:79" s="2" customFormat="1" ht="60.75" customHeight="1">
      <c r="A12" s="46"/>
      <c r="B12" s="46"/>
      <c r="C12" s="17" t="s">
        <v>48</v>
      </c>
      <c r="D12" s="17" t="s">
        <v>49</v>
      </c>
      <c r="E12" s="18" t="s">
        <v>33</v>
      </c>
      <c r="F12" s="17" t="s">
        <v>48</v>
      </c>
      <c r="G12" s="17" t="s">
        <v>49</v>
      </c>
      <c r="H12" s="18" t="s">
        <v>33</v>
      </c>
      <c r="I12" s="17" t="s">
        <v>48</v>
      </c>
      <c r="J12" s="17" t="s">
        <v>49</v>
      </c>
      <c r="K12" s="18" t="s">
        <v>33</v>
      </c>
      <c r="L12" s="17" t="s">
        <v>48</v>
      </c>
      <c r="M12" s="17" t="s">
        <v>49</v>
      </c>
      <c r="N12" s="18" t="s">
        <v>33</v>
      </c>
      <c r="O12" s="17" t="s">
        <v>48</v>
      </c>
      <c r="P12" s="17" t="s">
        <v>49</v>
      </c>
      <c r="Q12" s="18" t="s">
        <v>33</v>
      </c>
      <c r="R12" s="17" t="s">
        <v>48</v>
      </c>
      <c r="S12" s="17" t="s">
        <v>49</v>
      </c>
      <c r="T12" s="18" t="s">
        <v>33</v>
      </c>
      <c r="U12" s="17" t="s">
        <v>48</v>
      </c>
      <c r="V12" s="17" t="s">
        <v>49</v>
      </c>
      <c r="W12" s="18" t="s">
        <v>33</v>
      </c>
      <c r="X12" s="17" t="s">
        <v>48</v>
      </c>
      <c r="Y12" s="17" t="s">
        <v>49</v>
      </c>
      <c r="Z12" s="18" t="s">
        <v>33</v>
      </c>
      <c r="AA12" s="17" t="s">
        <v>48</v>
      </c>
      <c r="AB12" s="17" t="s">
        <v>49</v>
      </c>
      <c r="AC12" s="20" t="s">
        <v>33</v>
      </c>
      <c r="AD12" s="17" t="s">
        <v>48</v>
      </c>
      <c r="AE12" s="17" t="s">
        <v>49</v>
      </c>
      <c r="AF12" s="18" t="s">
        <v>33</v>
      </c>
      <c r="AG12" s="17" t="s">
        <v>43</v>
      </c>
      <c r="AH12" s="17" t="s">
        <v>41</v>
      </c>
      <c r="AI12" s="18" t="s">
        <v>33</v>
      </c>
      <c r="AJ12" s="17" t="s">
        <v>48</v>
      </c>
      <c r="AK12" s="17" t="s">
        <v>49</v>
      </c>
      <c r="AL12" s="18" t="s">
        <v>33</v>
      </c>
      <c r="AM12" s="17" t="s">
        <v>48</v>
      </c>
      <c r="AN12" s="17" t="s">
        <v>49</v>
      </c>
      <c r="AO12" s="18" t="s">
        <v>33</v>
      </c>
      <c r="AP12" s="17" t="s">
        <v>48</v>
      </c>
      <c r="AQ12" s="17" t="s">
        <v>49</v>
      </c>
      <c r="AR12" s="18" t="s">
        <v>33</v>
      </c>
      <c r="AS12" s="17" t="s">
        <v>48</v>
      </c>
      <c r="AT12" s="17" t="s">
        <v>49</v>
      </c>
      <c r="AU12" s="18" t="s">
        <v>33</v>
      </c>
      <c r="AV12" s="17" t="s">
        <v>48</v>
      </c>
      <c r="AW12" s="17" t="s">
        <v>49</v>
      </c>
      <c r="AX12" s="18" t="s">
        <v>33</v>
      </c>
      <c r="AY12" s="17" t="s">
        <v>48</v>
      </c>
      <c r="AZ12" s="17" t="s">
        <v>49</v>
      </c>
      <c r="BA12" s="18" t="s">
        <v>33</v>
      </c>
      <c r="BB12" s="17" t="s">
        <v>43</v>
      </c>
      <c r="BC12" s="17" t="s">
        <v>41</v>
      </c>
      <c r="BD12" s="18" t="s">
        <v>33</v>
      </c>
      <c r="BE12" s="35" t="s">
        <v>50</v>
      </c>
      <c r="BF12" s="35" t="s">
        <v>51</v>
      </c>
      <c r="BG12" s="10" t="s">
        <v>33</v>
      </c>
      <c r="BH12" s="35" t="s">
        <v>50</v>
      </c>
      <c r="BI12" s="35" t="s">
        <v>51</v>
      </c>
      <c r="BJ12" s="10" t="s">
        <v>33</v>
      </c>
      <c r="BK12" s="35" t="s">
        <v>50</v>
      </c>
      <c r="BL12" s="35" t="s">
        <v>51</v>
      </c>
      <c r="BM12" s="10" t="s">
        <v>33</v>
      </c>
      <c r="BN12" s="35" t="s">
        <v>50</v>
      </c>
      <c r="BO12" s="35" t="s">
        <v>51</v>
      </c>
      <c r="BP12" s="10" t="s">
        <v>33</v>
      </c>
      <c r="BQ12" s="35" t="s">
        <v>50</v>
      </c>
      <c r="BR12" s="35" t="s">
        <v>51</v>
      </c>
      <c r="BS12" s="10" t="s">
        <v>33</v>
      </c>
      <c r="BT12" s="35" t="s">
        <v>50</v>
      </c>
      <c r="BU12" s="35" t="s">
        <v>51</v>
      </c>
      <c r="BV12" s="10" t="s">
        <v>33</v>
      </c>
      <c r="BW12" s="35" t="s">
        <v>50</v>
      </c>
      <c r="BX12" s="35" t="s">
        <v>51</v>
      </c>
      <c r="BY12" s="10" t="s">
        <v>33</v>
      </c>
      <c r="BZ12" s="11"/>
      <c r="CA12" s="11"/>
    </row>
    <row r="13" spans="1:79" s="2" customFormat="1" ht="12.75" hidden="1">
      <c r="A13" s="103">
        <v>1</v>
      </c>
      <c r="B13" s="103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0">
        <v>32</v>
      </c>
      <c r="AW13" s="10">
        <v>33</v>
      </c>
      <c r="AX13" s="10">
        <v>34</v>
      </c>
      <c r="AY13" s="10">
        <v>35</v>
      </c>
      <c r="AZ13" s="10">
        <v>36</v>
      </c>
      <c r="BA13" s="10">
        <v>37</v>
      </c>
      <c r="BB13" s="10">
        <v>38</v>
      </c>
      <c r="BC13" s="10">
        <v>39</v>
      </c>
      <c r="BD13" s="10">
        <v>40</v>
      </c>
      <c r="BE13" s="10">
        <v>47</v>
      </c>
      <c r="BF13" s="10">
        <v>48</v>
      </c>
      <c r="BG13" s="10">
        <v>49</v>
      </c>
      <c r="BH13" s="10">
        <v>50</v>
      </c>
      <c r="BI13" s="10">
        <v>51</v>
      </c>
      <c r="BJ13" s="10">
        <v>52</v>
      </c>
      <c r="BK13" s="13">
        <v>56</v>
      </c>
      <c r="BL13" s="13">
        <v>57</v>
      </c>
      <c r="BM13" s="13">
        <v>58</v>
      </c>
      <c r="BN13" s="13">
        <v>59</v>
      </c>
      <c r="BO13" s="13">
        <v>60</v>
      </c>
      <c r="BP13" s="13">
        <v>61</v>
      </c>
      <c r="BQ13" s="13">
        <v>62</v>
      </c>
      <c r="BR13" s="13">
        <v>63</v>
      </c>
      <c r="BS13" s="13">
        <v>64</v>
      </c>
      <c r="BT13" s="14">
        <v>65</v>
      </c>
      <c r="BU13" s="14">
        <v>66</v>
      </c>
      <c r="BV13" s="14">
        <v>67</v>
      </c>
      <c r="BW13" s="14">
        <v>68</v>
      </c>
      <c r="BX13" s="14">
        <v>69</v>
      </c>
      <c r="BY13" s="14">
        <v>70</v>
      </c>
      <c r="BZ13" s="11"/>
      <c r="CA13" s="11"/>
    </row>
    <row r="14" spans="1:79" ht="31.5" customHeight="1">
      <c r="A14" s="21">
        <v>1</v>
      </c>
      <c r="B14" s="26" t="s">
        <v>42</v>
      </c>
      <c r="C14" s="22">
        <f>F14+AV14</f>
        <v>1987.6</v>
      </c>
      <c r="D14" s="22">
        <f>G14+AW14</f>
        <v>2791.2000000000003</v>
      </c>
      <c r="E14" s="22">
        <f aca="true" t="shared" si="0" ref="E14:E25">D14/C14*100</f>
        <v>140.43067015496078</v>
      </c>
      <c r="F14" s="23">
        <f>+I14+AA14</f>
        <v>1017.1999999999999</v>
      </c>
      <c r="G14" s="23">
        <f>+J14+AB14</f>
        <v>707.9000000000001</v>
      </c>
      <c r="H14" s="22">
        <f aca="true" t="shared" si="1" ref="H14:H24">G14/F14*100</f>
        <v>69.59300039323635</v>
      </c>
      <c r="I14" s="24">
        <f aca="true" t="shared" si="2" ref="I14:I21">+L14+O14+R14+U14+X14</f>
        <v>215.19999999999996</v>
      </c>
      <c r="J14" s="23">
        <f aca="true" t="shared" si="3" ref="J14:J19">+M14+P14+S14+V14+Y14</f>
        <v>215.3</v>
      </c>
      <c r="K14" s="22">
        <f aca="true" t="shared" si="4" ref="K14:K24">J14/I14*100</f>
        <v>100.046468401487</v>
      </c>
      <c r="L14" s="28">
        <v>37.9</v>
      </c>
      <c r="M14" s="28">
        <v>32.2</v>
      </c>
      <c r="N14" s="22">
        <f aca="true" t="shared" si="5" ref="N14:N24">M14/L14*100</f>
        <v>84.9604221635884</v>
      </c>
      <c r="O14" s="23">
        <v>1.8</v>
      </c>
      <c r="P14" s="22">
        <v>3</v>
      </c>
      <c r="Q14" s="22">
        <f>P14/O14*100</f>
        <v>166.66666666666666</v>
      </c>
      <c r="R14" s="28">
        <v>22.2</v>
      </c>
      <c r="S14" s="28">
        <v>10.1</v>
      </c>
      <c r="T14" s="22">
        <f aca="true" t="shared" si="6" ref="T14:T24">S14/R14*100</f>
        <v>45.4954954954955</v>
      </c>
      <c r="U14" s="28">
        <v>147.2</v>
      </c>
      <c r="V14" s="28">
        <v>163.4</v>
      </c>
      <c r="W14" s="22">
        <f aca="true" t="shared" si="7" ref="W14:W24">V14/U14*100</f>
        <v>111.00543478260872</v>
      </c>
      <c r="X14" s="25">
        <v>6.1</v>
      </c>
      <c r="Y14" s="25">
        <v>6.6</v>
      </c>
      <c r="Z14" s="22">
        <f>Y14/X14*100</f>
        <v>108.19672131147541</v>
      </c>
      <c r="AA14" s="24">
        <f>+AD14+AJ14+AM14+AP14+AS14</f>
        <v>802</v>
      </c>
      <c r="AB14" s="24">
        <f>+AE14+AK14+AN14+AQ14+AT14</f>
        <v>492.6</v>
      </c>
      <c r="AC14" s="22">
        <f aca="true" t="shared" si="8" ref="AC14:AC25">AB14/AA14*100</f>
        <v>61.4214463840399</v>
      </c>
      <c r="AD14" s="23">
        <v>426.8</v>
      </c>
      <c r="AE14" s="28">
        <v>315.1</v>
      </c>
      <c r="AF14" s="22">
        <f>AE14/AD14*100</f>
        <v>73.82849109653233</v>
      </c>
      <c r="AG14" s="23"/>
      <c r="AH14" s="23"/>
      <c r="AI14" s="22"/>
      <c r="AJ14" s="28">
        <v>1.6</v>
      </c>
      <c r="AK14" s="28"/>
      <c r="AL14" s="22"/>
      <c r="AM14" s="23"/>
      <c r="AN14" s="23"/>
      <c r="AO14" s="22"/>
      <c r="AP14" s="25">
        <v>4.9</v>
      </c>
      <c r="AQ14" s="25">
        <v>4.2</v>
      </c>
      <c r="AR14" s="22">
        <f>AQ14/AP14*100</f>
        <v>85.71428571428571</v>
      </c>
      <c r="AS14" s="28">
        <v>368.7</v>
      </c>
      <c r="AT14" s="28">
        <v>173.3</v>
      </c>
      <c r="AU14" s="22">
        <f>AT14/AS14*100</f>
        <v>47.002983455383784</v>
      </c>
      <c r="AV14" s="23">
        <v>970.4</v>
      </c>
      <c r="AW14" s="28">
        <v>2083.3</v>
      </c>
      <c r="AX14" s="22">
        <f aca="true" t="shared" si="9" ref="AX14:AX24">AW14/AV14*100</f>
        <v>214.68466611706515</v>
      </c>
      <c r="AY14" s="23">
        <v>834.7</v>
      </c>
      <c r="AZ14" s="28">
        <v>1065.2</v>
      </c>
      <c r="BA14" s="22">
        <f aca="true" t="shared" si="10" ref="BA14:BA24">AZ14/AY14*100</f>
        <v>127.61471187252904</v>
      </c>
      <c r="BB14" s="22"/>
      <c r="BC14" s="22"/>
      <c r="BD14" s="22" t="e">
        <f>BC14/BB14*100</f>
        <v>#DIV/0!</v>
      </c>
      <c r="BE14" s="30">
        <v>1936.6</v>
      </c>
      <c r="BF14" s="34">
        <v>2843.1</v>
      </c>
      <c r="BG14" s="22">
        <f aca="true" t="shared" si="11" ref="BG14:BG24">BF14/BE14*100</f>
        <v>146.8088402354642</v>
      </c>
      <c r="BH14" s="22">
        <v>791.9</v>
      </c>
      <c r="BI14" s="25">
        <v>914.2</v>
      </c>
      <c r="BJ14" s="22">
        <f aca="true" t="shared" si="12" ref="BJ14:BJ24">BI14/BH14*100</f>
        <v>115.44386917540095</v>
      </c>
      <c r="BK14" s="22">
        <v>62</v>
      </c>
      <c r="BL14" s="22">
        <v>21</v>
      </c>
      <c r="BM14" s="22">
        <f>BL14/BK14*100</f>
        <v>33.87096774193548</v>
      </c>
      <c r="BN14" s="22">
        <v>370.8</v>
      </c>
      <c r="BO14" s="22">
        <v>446.7</v>
      </c>
      <c r="BP14" s="22">
        <f aca="true" t="shared" si="13" ref="BP14:BP24">BO14/BN14*100</f>
        <v>120.4692556634304</v>
      </c>
      <c r="BQ14" s="36">
        <v>666.7</v>
      </c>
      <c r="BR14" s="29">
        <v>672.1</v>
      </c>
      <c r="BS14" s="22">
        <f aca="true" t="shared" si="14" ref="BS14:BS24">BR14/BQ14*100</f>
        <v>100.8099595020249</v>
      </c>
      <c r="BT14" s="30">
        <v>422</v>
      </c>
      <c r="BU14" s="30">
        <v>479.9</v>
      </c>
      <c r="BV14" s="22">
        <f aca="true" t="shared" si="15" ref="BV14:BV24">BU14/BT14*100</f>
        <v>113.72037914691944</v>
      </c>
      <c r="BW14" s="36">
        <v>140.5</v>
      </c>
      <c r="BX14" s="30">
        <v>162.8</v>
      </c>
      <c r="BY14" s="22">
        <f aca="true" t="shared" si="16" ref="BY14:BY24">BX14/BW14*100</f>
        <v>115.87188612099646</v>
      </c>
      <c r="BZ14" s="8"/>
      <c r="CA14" s="8"/>
    </row>
    <row r="15" spans="1:79" ht="17.25" customHeight="1">
      <c r="A15" s="21">
        <v>2</v>
      </c>
      <c r="B15" s="26" t="s">
        <v>16</v>
      </c>
      <c r="C15" s="22">
        <f aca="true" t="shared" si="17" ref="C15:C24">F15+AV15</f>
        <v>1133.8</v>
      </c>
      <c r="D15" s="22">
        <f aca="true" t="shared" si="18" ref="D15:D24">G15+AW15</f>
        <v>2054.7</v>
      </c>
      <c r="E15" s="22">
        <f t="shared" si="0"/>
        <v>181.22243781972128</v>
      </c>
      <c r="F15" s="23">
        <f aca="true" t="shared" si="19" ref="F15:F24">+I15+AA15</f>
        <v>253.6</v>
      </c>
      <c r="G15" s="23">
        <f aca="true" t="shared" si="20" ref="G15:G24">+J15+AB15</f>
        <v>376.2</v>
      </c>
      <c r="H15" s="22">
        <f t="shared" si="1"/>
        <v>148.34384858044163</v>
      </c>
      <c r="I15" s="24">
        <f t="shared" si="2"/>
        <v>236.9</v>
      </c>
      <c r="J15" s="23">
        <f t="shared" si="3"/>
        <v>358</v>
      </c>
      <c r="K15" s="22">
        <f t="shared" si="4"/>
        <v>151.11861544955678</v>
      </c>
      <c r="L15" s="28">
        <v>142.2</v>
      </c>
      <c r="M15" s="28">
        <v>191.3</v>
      </c>
      <c r="N15" s="22">
        <f t="shared" si="5"/>
        <v>134.52883263009846</v>
      </c>
      <c r="O15" s="23">
        <v>0.3</v>
      </c>
      <c r="P15" s="23">
        <v>0.9</v>
      </c>
      <c r="Q15" s="22">
        <f>P15/O15*100</f>
        <v>300</v>
      </c>
      <c r="R15" s="28">
        <v>23.8</v>
      </c>
      <c r="S15" s="28">
        <v>16.2</v>
      </c>
      <c r="T15" s="22">
        <f t="shared" si="6"/>
        <v>68.06722689075629</v>
      </c>
      <c r="U15" s="28">
        <v>56.6</v>
      </c>
      <c r="V15" s="28">
        <v>122.7</v>
      </c>
      <c r="W15" s="22">
        <f t="shared" si="7"/>
        <v>216.78445229681978</v>
      </c>
      <c r="X15" s="25">
        <v>14</v>
      </c>
      <c r="Y15" s="25">
        <v>26.9</v>
      </c>
      <c r="Z15" s="22">
        <f>Y15/X15*100</f>
        <v>192.14285714285714</v>
      </c>
      <c r="AA15" s="24">
        <f aca="true" t="shared" si="21" ref="AA15:AA24">+AD15+AJ15+AM15+AP15+AS15</f>
        <v>16.7</v>
      </c>
      <c r="AB15" s="24">
        <f aca="true" t="shared" si="22" ref="AB15:AB24">+AE15+AK15+AN15+AQ15+AT15</f>
        <v>18.2</v>
      </c>
      <c r="AC15" s="22">
        <f t="shared" si="8"/>
        <v>108.9820359281437</v>
      </c>
      <c r="AD15" s="28">
        <v>12</v>
      </c>
      <c r="AE15" s="28">
        <v>13.9</v>
      </c>
      <c r="AF15" s="27">
        <f>AE15/AD15*100</f>
        <v>115.83333333333334</v>
      </c>
      <c r="AG15" s="23"/>
      <c r="AH15" s="23"/>
      <c r="AI15" s="22"/>
      <c r="AJ15" s="28">
        <v>0.5</v>
      </c>
      <c r="AK15" s="28"/>
      <c r="AL15" s="22"/>
      <c r="AM15" s="23"/>
      <c r="AN15" s="23"/>
      <c r="AO15" s="22"/>
      <c r="AP15" s="25"/>
      <c r="AQ15" s="25">
        <v>4.3</v>
      </c>
      <c r="AR15" s="27"/>
      <c r="AS15" s="28">
        <v>4.2</v>
      </c>
      <c r="AT15" s="28"/>
      <c r="AU15" s="22"/>
      <c r="AV15" s="23">
        <v>880.2</v>
      </c>
      <c r="AW15" s="28">
        <v>1678.5</v>
      </c>
      <c r="AX15" s="22">
        <f t="shared" si="9"/>
        <v>190.69529652351738</v>
      </c>
      <c r="AY15" s="23">
        <v>758.7</v>
      </c>
      <c r="AZ15" s="28">
        <v>752.6</v>
      </c>
      <c r="BA15" s="22">
        <f t="shared" si="10"/>
        <v>99.19599314617108</v>
      </c>
      <c r="BB15" s="22"/>
      <c r="BC15" s="22"/>
      <c r="BD15" s="22" t="e">
        <f aca="true" t="shared" si="23" ref="BD15:BD24">BC15/BB15*100</f>
        <v>#DIV/0!</v>
      </c>
      <c r="BE15" s="34">
        <v>1277.8</v>
      </c>
      <c r="BF15" s="34">
        <v>2096.5</v>
      </c>
      <c r="BG15" s="22">
        <f t="shared" si="11"/>
        <v>164.0710596337455</v>
      </c>
      <c r="BH15" s="37">
        <v>807.7</v>
      </c>
      <c r="BI15" s="22">
        <v>858</v>
      </c>
      <c r="BJ15" s="22">
        <f t="shared" si="12"/>
        <v>106.2275597375263</v>
      </c>
      <c r="BK15" s="22"/>
      <c r="BL15" s="22"/>
      <c r="BM15" s="22"/>
      <c r="BN15" s="25">
        <v>229</v>
      </c>
      <c r="BO15" s="22">
        <v>271.3</v>
      </c>
      <c r="BP15" s="22">
        <f t="shared" si="13"/>
        <v>118.47161572052403</v>
      </c>
      <c r="BQ15" s="34">
        <v>195.8</v>
      </c>
      <c r="BR15" s="30">
        <v>177.2</v>
      </c>
      <c r="BS15" s="22">
        <f t="shared" si="14"/>
        <v>90.50051072522982</v>
      </c>
      <c r="BT15" s="30">
        <v>142.6</v>
      </c>
      <c r="BU15" s="30">
        <v>141.6</v>
      </c>
      <c r="BV15" s="22">
        <f t="shared" si="15"/>
        <v>99.29873772791024</v>
      </c>
      <c r="BW15" s="29">
        <v>23.1</v>
      </c>
      <c r="BX15" s="29">
        <v>13.3</v>
      </c>
      <c r="BY15" s="22">
        <f t="shared" si="16"/>
        <v>57.57575757575758</v>
      </c>
      <c r="BZ15" s="8"/>
      <c r="CA15" s="8"/>
    </row>
    <row r="16" spans="1:79" ht="15">
      <c r="A16" s="21">
        <v>3</v>
      </c>
      <c r="B16" s="26" t="s">
        <v>17</v>
      </c>
      <c r="C16" s="22">
        <f t="shared" si="17"/>
        <v>5077.2</v>
      </c>
      <c r="D16" s="22">
        <f t="shared" si="18"/>
        <v>2661.6</v>
      </c>
      <c r="E16" s="22">
        <f t="shared" si="0"/>
        <v>52.42259513117467</v>
      </c>
      <c r="F16" s="23">
        <f t="shared" si="19"/>
        <v>264.4</v>
      </c>
      <c r="G16" s="23">
        <f t="shared" si="20"/>
        <v>310.90000000000003</v>
      </c>
      <c r="H16" s="22">
        <f t="shared" si="1"/>
        <v>117.58698940998488</v>
      </c>
      <c r="I16" s="24">
        <f t="shared" si="2"/>
        <v>192.3</v>
      </c>
      <c r="J16" s="23">
        <f t="shared" si="3"/>
        <v>267.6</v>
      </c>
      <c r="K16" s="22">
        <f t="shared" si="4"/>
        <v>139.1575663026521</v>
      </c>
      <c r="L16" s="28">
        <v>74.3</v>
      </c>
      <c r="M16" s="28">
        <v>58.2</v>
      </c>
      <c r="N16" s="22">
        <f t="shared" si="5"/>
        <v>78.33109017496636</v>
      </c>
      <c r="O16" s="28">
        <v>0.7</v>
      </c>
      <c r="P16" s="28">
        <v>10.4</v>
      </c>
      <c r="Q16" s="22" t="s">
        <v>52</v>
      </c>
      <c r="R16" s="28">
        <v>62.4</v>
      </c>
      <c r="S16" s="28">
        <v>3.2</v>
      </c>
      <c r="T16" s="22">
        <f t="shared" si="6"/>
        <v>5.128205128205129</v>
      </c>
      <c r="U16" s="28">
        <v>40.2</v>
      </c>
      <c r="V16" s="28">
        <v>99.2</v>
      </c>
      <c r="W16" s="22">
        <f t="shared" si="7"/>
        <v>246.76616915422883</v>
      </c>
      <c r="X16" s="25">
        <v>14.7</v>
      </c>
      <c r="Y16" s="25">
        <v>96.6</v>
      </c>
      <c r="Z16" s="22">
        <f>Y16/X16*100</f>
        <v>657.1428571428571</v>
      </c>
      <c r="AA16" s="24">
        <f>+AD16+AJ16+AM16+AP16+AS16</f>
        <v>72.1</v>
      </c>
      <c r="AB16" s="24">
        <f>+AE16+AK16+AN16+AQ16+AT16</f>
        <v>43.3</v>
      </c>
      <c r="AC16" s="22">
        <f t="shared" si="8"/>
        <v>60.05547850208044</v>
      </c>
      <c r="AD16" s="28">
        <v>42.5</v>
      </c>
      <c r="AE16" s="28">
        <v>27.5</v>
      </c>
      <c r="AF16" s="27">
        <f>AE16/AD16*100</f>
        <v>64.70588235294117</v>
      </c>
      <c r="AG16" s="23"/>
      <c r="AH16" s="23"/>
      <c r="AI16" s="22"/>
      <c r="AJ16" s="28">
        <v>6.8</v>
      </c>
      <c r="AK16" s="28">
        <v>8.9</v>
      </c>
      <c r="AL16" s="22">
        <f>AK16/AJ16*100</f>
        <v>130.88235294117646</v>
      </c>
      <c r="AM16" s="23"/>
      <c r="AN16" s="23"/>
      <c r="AO16" s="22"/>
      <c r="AP16" s="25">
        <v>22.8</v>
      </c>
      <c r="AQ16" s="25">
        <v>6.9</v>
      </c>
      <c r="AR16" s="22">
        <f>AQ16/AP16*100</f>
        <v>30.263157894736842</v>
      </c>
      <c r="AS16" s="28"/>
      <c r="AT16" s="28"/>
      <c r="AU16" s="27"/>
      <c r="AV16" s="28">
        <v>4812.8</v>
      </c>
      <c r="AW16" s="28">
        <v>2350.7</v>
      </c>
      <c r="AX16" s="22">
        <f t="shared" si="9"/>
        <v>48.84266954787233</v>
      </c>
      <c r="AY16" s="23">
        <v>1369.8</v>
      </c>
      <c r="AZ16" s="28">
        <v>1343.3</v>
      </c>
      <c r="BA16" s="22">
        <f t="shared" si="10"/>
        <v>98.06541100890641</v>
      </c>
      <c r="BB16" s="22"/>
      <c r="BC16" s="22"/>
      <c r="BD16" s="22" t="e">
        <f t="shared" si="23"/>
        <v>#DIV/0!</v>
      </c>
      <c r="BE16" s="34">
        <v>5199.2</v>
      </c>
      <c r="BF16" s="34">
        <v>2681.7</v>
      </c>
      <c r="BG16" s="22">
        <f t="shared" si="11"/>
        <v>51.579089090629324</v>
      </c>
      <c r="BH16" s="37">
        <v>667.5</v>
      </c>
      <c r="BI16" s="22">
        <v>695.2</v>
      </c>
      <c r="BJ16" s="22">
        <f t="shared" si="12"/>
        <v>104.14981273408242</v>
      </c>
      <c r="BK16" s="25">
        <v>65.7</v>
      </c>
      <c r="BL16" s="25">
        <v>26</v>
      </c>
      <c r="BM16" s="22">
        <f>BL16/BK16*100</f>
        <v>39.5738203957382</v>
      </c>
      <c r="BN16" s="22">
        <v>2976.8</v>
      </c>
      <c r="BO16" s="22">
        <v>423.5</v>
      </c>
      <c r="BP16" s="22">
        <f t="shared" si="13"/>
        <v>14.226686374630477</v>
      </c>
      <c r="BQ16" s="34">
        <v>1143.1</v>
      </c>
      <c r="BR16" s="34">
        <v>747.9</v>
      </c>
      <c r="BS16" s="22">
        <f t="shared" si="14"/>
        <v>65.42734668882862</v>
      </c>
      <c r="BT16" s="29">
        <v>408.4</v>
      </c>
      <c r="BU16" s="30">
        <v>405</v>
      </c>
      <c r="BV16" s="22">
        <f t="shared" si="15"/>
        <v>99.16748285994123</v>
      </c>
      <c r="BW16" s="29">
        <v>72.2</v>
      </c>
      <c r="BX16" s="29">
        <v>160.7</v>
      </c>
      <c r="BY16" s="22">
        <f t="shared" si="16"/>
        <v>222.57617728531852</v>
      </c>
      <c r="BZ16" s="8"/>
      <c r="CA16" s="8"/>
    </row>
    <row r="17" spans="1:79" ht="30">
      <c r="A17" s="21">
        <v>4</v>
      </c>
      <c r="B17" s="26" t="s">
        <v>18</v>
      </c>
      <c r="C17" s="22">
        <f t="shared" si="17"/>
        <v>1716.4</v>
      </c>
      <c r="D17" s="22">
        <f t="shared" si="18"/>
        <v>3009.3999999999996</v>
      </c>
      <c r="E17" s="22">
        <f t="shared" si="0"/>
        <v>175.33209042181306</v>
      </c>
      <c r="F17" s="23">
        <f t="shared" si="19"/>
        <v>411.1</v>
      </c>
      <c r="G17" s="23">
        <f t="shared" si="20"/>
        <v>651.6999999999999</v>
      </c>
      <c r="H17" s="22">
        <f t="shared" si="1"/>
        <v>158.5259061055704</v>
      </c>
      <c r="I17" s="24">
        <f t="shared" si="2"/>
        <v>304.3</v>
      </c>
      <c r="J17" s="23">
        <f t="shared" si="3"/>
        <v>307.9</v>
      </c>
      <c r="K17" s="22">
        <f t="shared" si="4"/>
        <v>101.18304304962207</v>
      </c>
      <c r="L17" s="28">
        <v>224.3</v>
      </c>
      <c r="M17" s="28">
        <v>228.6</v>
      </c>
      <c r="N17" s="22">
        <f t="shared" si="5"/>
        <v>101.9170753455194</v>
      </c>
      <c r="O17" s="28">
        <v>0.5</v>
      </c>
      <c r="P17" s="28">
        <v>2.5</v>
      </c>
      <c r="Q17" s="22">
        <f>P17/O17*100</f>
        <v>500</v>
      </c>
      <c r="R17" s="28">
        <v>26</v>
      </c>
      <c r="S17" s="28">
        <v>5.8</v>
      </c>
      <c r="T17" s="22">
        <f t="shared" si="6"/>
        <v>22.307692307692307</v>
      </c>
      <c r="U17" s="28">
        <v>36.4</v>
      </c>
      <c r="V17" s="28">
        <v>66.1</v>
      </c>
      <c r="W17" s="22">
        <f t="shared" si="7"/>
        <v>181.5934065934066</v>
      </c>
      <c r="X17" s="25">
        <v>17.1</v>
      </c>
      <c r="Y17" s="25">
        <v>4.9</v>
      </c>
      <c r="Z17" s="22">
        <f>Y17/X17*100</f>
        <v>28.654970760233915</v>
      </c>
      <c r="AA17" s="24">
        <f t="shared" si="21"/>
        <v>106.79999999999998</v>
      </c>
      <c r="AB17" s="24">
        <f>+AE17+AK17+AN17+AQ17+AT17</f>
        <v>343.79999999999995</v>
      </c>
      <c r="AC17" s="22">
        <f>AB17/AA17*100</f>
        <v>321.91011235955057</v>
      </c>
      <c r="AD17" s="23">
        <v>35.3</v>
      </c>
      <c r="AE17" s="28">
        <v>40.5</v>
      </c>
      <c r="AF17" s="27">
        <f>AE17/AD17*100</f>
        <v>114.73087818696885</v>
      </c>
      <c r="AG17" s="23"/>
      <c r="AH17" s="23"/>
      <c r="AI17" s="22"/>
      <c r="AJ17" s="28">
        <v>3.4</v>
      </c>
      <c r="AK17" s="28">
        <v>6.9</v>
      </c>
      <c r="AL17" s="22">
        <f>AK17/AJ17*100</f>
        <v>202.94117647058826</v>
      </c>
      <c r="AM17" s="28"/>
      <c r="AN17" s="28"/>
      <c r="AO17" s="22"/>
      <c r="AP17" s="25">
        <v>68.1</v>
      </c>
      <c r="AQ17" s="25">
        <v>296.4</v>
      </c>
      <c r="AR17" s="22">
        <f>AQ17/AP17*100</f>
        <v>435.2422907488987</v>
      </c>
      <c r="AS17" s="28"/>
      <c r="AT17" s="28"/>
      <c r="AU17" s="22"/>
      <c r="AV17" s="28">
        <v>1305.3</v>
      </c>
      <c r="AW17" s="28">
        <v>2357.7</v>
      </c>
      <c r="AX17" s="22">
        <f t="shared" si="9"/>
        <v>180.62514364513905</v>
      </c>
      <c r="AY17" s="23">
        <v>997.9</v>
      </c>
      <c r="AZ17" s="28">
        <v>957.8</v>
      </c>
      <c r="BA17" s="22">
        <f t="shared" si="10"/>
        <v>95.98156127868523</v>
      </c>
      <c r="BB17" s="22"/>
      <c r="BC17" s="22"/>
      <c r="BD17" s="22" t="e">
        <f t="shared" si="23"/>
        <v>#DIV/0!</v>
      </c>
      <c r="BE17" s="34">
        <v>1720.3</v>
      </c>
      <c r="BF17" s="34">
        <v>3124</v>
      </c>
      <c r="BG17" s="22">
        <f t="shared" si="11"/>
        <v>181.5962332151369</v>
      </c>
      <c r="BH17" s="37">
        <v>733.4</v>
      </c>
      <c r="BI17" s="22">
        <v>949.1</v>
      </c>
      <c r="BJ17" s="22">
        <f t="shared" si="12"/>
        <v>129.41096263976002</v>
      </c>
      <c r="BK17" s="22"/>
      <c r="BL17" s="22"/>
      <c r="BM17" s="22"/>
      <c r="BN17" s="22">
        <v>265.9</v>
      </c>
      <c r="BO17" s="22">
        <v>328.4</v>
      </c>
      <c r="BP17" s="22">
        <f t="shared" si="13"/>
        <v>123.50507709665288</v>
      </c>
      <c r="BQ17" s="36">
        <v>483</v>
      </c>
      <c r="BR17" s="29">
        <v>530.6</v>
      </c>
      <c r="BS17" s="22">
        <f t="shared" si="14"/>
        <v>109.85507246376811</v>
      </c>
      <c r="BT17" s="29">
        <v>373.9</v>
      </c>
      <c r="BU17" s="29">
        <v>438.2</v>
      </c>
      <c r="BV17" s="22">
        <f t="shared" si="15"/>
        <v>117.19711152714629</v>
      </c>
      <c r="BW17" s="29">
        <v>51.1</v>
      </c>
      <c r="BX17" s="30">
        <v>56.8</v>
      </c>
      <c r="BY17" s="22">
        <f t="shared" si="16"/>
        <v>111.1545988258317</v>
      </c>
      <c r="BZ17" s="8"/>
      <c r="CA17" s="8"/>
    </row>
    <row r="18" spans="1:79" ht="30">
      <c r="A18" s="21">
        <v>5</v>
      </c>
      <c r="B18" s="26" t="s">
        <v>19</v>
      </c>
      <c r="C18" s="22">
        <f t="shared" si="17"/>
        <v>1752.4</v>
      </c>
      <c r="D18" s="22">
        <f t="shared" si="18"/>
        <v>2886.6000000000004</v>
      </c>
      <c r="E18" s="22">
        <f t="shared" si="0"/>
        <v>164.72266605797765</v>
      </c>
      <c r="F18" s="23">
        <f t="shared" si="19"/>
        <v>290.70000000000005</v>
      </c>
      <c r="G18" s="23">
        <f t="shared" si="20"/>
        <v>424.3</v>
      </c>
      <c r="H18" s="22">
        <f t="shared" si="1"/>
        <v>145.9580323357413</v>
      </c>
      <c r="I18" s="24">
        <f t="shared" si="2"/>
        <v>212.70000000000002</v>
      </c>
      <c r="J18" s="23">
        <f>+M18+P18+S18+V18+Y18+21.5</f>
        <v>234.4</v>
      </c>
      <c r="K18" s="22">
        <f t="shared" si="4"/>
        <v>110.20216267042781</v>
      </c>
      <c r="L18" s="28">
        <v>102.3</v>
      </c>
      <c r="M18" s="28">
        <v>115.2</v>
      </c>
      <c r="N18" s="22">
        <f t="shared" si="5"/>
        <v>112.60997067448682</v>
      </c>
      <c r="O18" s="28">
        <v>0.4</v>
      </c>
      <c r="P18" s="28">
        <v>1.3</v>
      </c>
      <c r="Q18" s="22">
        <f>P18/O18*100</f>
        <v>325</v>
      </c>
      <c r="R18" s="28">
        <v>35.1</v>
      </c>
      <c r="S18" s="28">
        <v>4.4</v>
      </c>
      <c r="T18" s="22">
        <f t="shared" si="6"/>
        <v>12.535612535612536</v>
      </c>
      <c r="U18" s="28">
        <v>64.6</v>
      </c>
      <c r="V18" s="28">
        <v>51.4</v>
      </c>
      <c r="W18" s="22">
        <f>V18/U18*100</f>
        <v>79.56656346749227</v>
      </c>
      <c r="X18" s="25">
        <v>10.3</v>
      </c>
      <c r="Y18" s="25">
        <v>40.6</v>
      </c>
      <c r="Z18" s="22">
        <f>Y18/X18*100</f>
        <v>394.1747572815534</v>
      </c>
      <c r="AA18" s="24">
        <f t="shared" si="21"/>
        <v>78</v>
      </c>
      <c r="AB18" s="24">
        <f>+AE18+AK18+AN18+AQ18+AT18</f>
        <v>189.9</v>
      </c>
      <c r="AC18" s="22">
        <f t="shared" si="8"/>
        <v>243.46153846153848</v>
      </c>
      <c r="AD18" s="28">
        <v>38.7</v>
      </c>
      <c r="AE18" s="28">
        <v>38.1</v>
      </c>
      <c r="AF18" s="27">
        <f aca="true" t="shared" si="24" ref="AF18:AF24">AE18/AD18*100</f>
        <v>98.44961240310077</v>
      </c>
      <c r="AG18" s="23"/>
      <c r="AH18" s="23"/>
      <c r="AI18" s="22"/>
      <c r="AJ18" s="28">
        <v>8.1</v>
      </c>
      <c r="AK18" s="28">
        <v>13.4</v>
      </c>
      <c r="AL18" s="22">
        <f>AK18/AJ18*100</f>
        <v>165.4320987654321</v>
      </c>
      <c r="AM18" s="23"/>
      <c r="AN18" s="23"/>
      <c r="AO18" s="22"/>
      <c r="AP18" s="25">
        <v>11.2</v>
      </c>
      <c r="AQ18" s="25">
        <v>138.4</v>
      </c>
      <c r="AR18" s="22" t="s">
        <v>45</v>
      </c>
      <c r="AS18" s="28">
        <v>20</v>
      </c>
      <c r="AT18" s="28"/>
      <c r="AU18" s="22"/>
      <c r="AV18" s="28">
        <v>1461.7</v>
      </c>
      <c r="AW18" s="28">
        <v>2462.3</v>
      </c>
      <c r="AX18" s="22">
        <f t="shared" si="9"/>
        <v>168.4545392351372</v>
      </c>
      <c r="AY18" s="23">
        <v>807.2</v>
      </c>
      <c r="AZ18" s="28">
        <v>856.7</v>
      </c>
      <c r="BA18" s="22">
        <f t="shared" si="10"/>
        <v>106.13230921704657</v>
      </c>
      <c r="BB18" s="22"/>
      <c r="BC18" s="22"/>
      <c r="BD18" s="22" t="e">
        <f t="shared" si="23"/>
        <v>#DIV/0!</v>
      </c>
      <c r="BE18" s="34">
        <v>1934</v>
      </c>
      <c r="BF18" s="34">
        <v>2797.2</v>
      </c>
      <c r="BG18" s="22">
        <f t="shared" si="11"/>
        <v>144.63288521199584</v>
      </c>
      <c r="BH18" s="37">
        <v>699</v>
      </c>
      <c r="BI18" s="22">
        <v>748</v>
      </c>
      <c r="BJ18" s="22">
        <f t="shared" si="12"/>
        <v>107.01001430615165</v>
      </c>
      <c r="BK18" s="22">
        <v>72.7</v>
      </c>
      <c r="BL18" s="22">
        <v>3</v>
      </c>
      <c r="BM18" s="22">
        <f>BL18/BK18*100</f>
        <v>4.126547455295736</v>
      </c>
      <c r="BN18" s="22">
        <v>282.1</v>
      </c>
      <c r="BO18" s="22">
        <v>297.7</v>
      </c>
      <c r="BP18" s="22">
        <f t="shared" si="13"/>
        <v>105.52995391705069</v>
      </c>
      <c r="BQ18" s="34">
        <v>316.5</v>
      </c>
      <c r="BR18" s="30">
        <v>957.8</v>
      </c>
      <c r="BS18" s="22">
        <f t="shared" si="14"/>
        <v>302.6224328593996</v>
      </c>
      <c r="BT18" s="30">
        <v>214.7</v>
      </c>
      <c r="BU18" s="30">
        <v>184.2</v>
      </c>
      <c r="BV18" s="22">
        <f t="shared" si="15"/>
        <v>85.79413134606428</v>
      </c>
      <c r="BW18" s="29">
        <v>79.2</v>
      </c>
      <c r="BX18" s="30">
        <v>57.2</v>
      </c>
      <c r="BY18" s="22">
        <f t="shared" si="16"/>
        <v>72.22222222222221</v>
      </c>
      <c r="BZ18" s="8"/>
      <c r="CA18" s="8"/>
    </row>
    <row r="19" spans="1:79" ht="30">
      <c r="A19" s="21">
        <v>6</v>
      </c>
      <c r="B19" s="26" t="s">
        <v>20</v>
      </c>
      <c r="C19" s="22">
        <f t="shared" si="17"/>
        <v>1121</v>
      </c>
      <c r="D19" s="22">
        <f t="shared" si="18"/>
        <v>5523.6</v>
      </c>
      <c r="E19" s="22">
        <f t="shared" si="0"/>
        <v>492.7386262265834</v>
      </c>
      <c r="F19" s="23">
        <f t="shared" si="19"/>
        <v>144.79999999999998</v>
      </c>
      <c r="G19" s="23">
        <f t="shared" si="20"/>
        <v>286.09999999999997</v>
      </c>
      <c r="H19" s="22">
        <f t="shared" si="1"/>
        <v>197.5828729281768</v>
      </c>
      <c r="I19" s="24">
        <f t="shared" si="2"/>
        <v>36.699999999999996</v>
      </c>
      <c r="J19" s="23">
        <f t="shared" si="3"/>
        <v>206.2</v>
      </c>
      <c r="K19" s="22"/>
      <c r="L19" s="28">
        <v>70.7</v>
      </c>
      <c r="M19" s="28">
        <v>63.7</v>
      </c>
      <c r="N19" s="22">
        <f t="shared" si="5"/>
        <v>90.0990099009901</v>
      </c>
      <c r="O19" s="28">
        <v>2.1</v>
      </c>
      <c r="P19" s="28">
        <v>1.1</v>
      </c>
      <c r="Q19" s="22">
        <f>P19/O19*100</f>
        <v>52.38095238095239</v>
      </c>
      <c r="R19" s="28">
        <v>19.2</v>
      </c>
      <c r="S19" s="28">
        <v>4.6</v>
      </c>
      <c r="T19" s="22">
        <f t="shared" si="6"/>
        <v>23.958333333333332</v>
      </c>
      <c r="U19" s="28">
        <v>-69.9</v>
      </c>
      <c r="V19" s="28">
        <v>122.7</v>
      </c>
      <c r="W19" s="22"/>
      <c r="X19" s="25">
        <v>14.6</v>
      </c>
      <c r="Y19" s="25">
        <v>14.1</v>
      </c>
      <c r="Z19" s="22">
        <f aca="true" t="shared" si="25" ref="Z19:Z25">Y19/X19*100</f>
        <v>96.57534246575342</v>
      </c>
      <c r="AA19" s="24">
        <f t="shared" si="21"/>
        <v>108.1</v>
      </c>
      <c r="AB19" s="24">
        <f t="shared" si="22"/>
        <v>79.89999999999999</v>
      </c>
      <c r="AC19" s="22">
        <f t="shared" si="8"/>
        <v>73.91304347826086</v>
      </c>
      <c r="AD19" s="23">
        <v>7.6</v>
      </c>
      <c r="AE19" s="25">
        <v>22.7</v>
      </c>
      <c r="AF19" s="27">
        <f t="shared" si="24"/>
        <v>298.6842105263158</v>
      </c>
      <c r="AG19" s="23"/>
      <c r="AH19" s="23"/>
      <c r="AI19" s="22"/>
      <c r="AJ19" s="28">
        <v>1</v>
      </c>
      <c r="AK19" s="28">
        <v>2.2</v>
      </c>
      <c r="AL19" s="22">
        <f>AK19/AJ19*100</f>
        <v>220.00000000000003</v>
      </c>
      <c r="AM19" s="23"/>
      <c r="AN19" s="23"/>
      <c r="AO19" s="22"/>
      <c r="AP19" s="25">
        <v>5.8</v>
      </c>
      <c r="AQ19" s="25">
        <v>4.2</v>
      </c>
      <c r="AR19" s="22">
        <f aca="true" t="shared" si="26" ref="AR19:AR25">AQ19/AP19*100</f>
        <v>72.41379310344827</v>
      </c>
      <c r="AS19" s="28">
        <v>93.7</v>
      </c>
      <c r="AT19" s="28">
        <v>50.8</v>
      </c>
      <c r="AU19" s="22">
        <f>AT19/AS19*100</f>
        <v>54.21558164354322</v>
      </c>
      <c r="AV19" s="28">
        <v>976.2</v>
      </c>
      <c r="AW19" s="28">
        <v>5237.5</v>
      </c>
      <c r="AX19" s="22">
        <f>AW19/AV19*100</f>
        <v>536.5191559106739</v>
      </c>
      <c r="AY19" s="23">
        <v>848.6</v>
      </c>
      <c r="AZ19" s="28">
        <v>835</v>
      </c>
      <c r="BA19" s="22">
        <f t="shared" si="10"/>
        <v>98.3973603582371</v>
      </c>
      <c r="BB19" s="22"/>
      <c r="BC19" s="22"/>
      <c r="BD19" s="22" t="e">
        <f t="shared" si="23"/>
        <v>#DIV/0!</v>
      </c>
      <c r="BE19" s="30">
        <v>1574.4</v>
      </c>
      <c r="BF19" s="30">
        <v>5564.3</v>
      </c>
      <c r="BG19" s="22">
        <f t="shared" si="11"/>
        <v>353.4235264227642</v>
      </c>
      <c r="BH19" s="37">
        <v>875.7</v>
      </c>
      <c r="BI19" s="22">
        <v>681.2</v>
      </c>
      <c r="BJ19" s="22">
        <f t="shared" si="12"/>
        <v>77.78919721365764</v>
      </c>
      <c r="BK19" s="22">
        <v>13.7</v>
      </c>
      <c r="BL19" s="22">
        <v>6</v>
      </c>
      <c r="BM19" s="22">
        <f>BL19/BK19*100</f>
        <v>43.79562043795621</v>
      </c>
      <c r="BN19" s="22">
        <v>289.8</v>
      </c>
      <c r="BO19" s="22">
        <v>336.6</v>
      </c>
      <c r="BP19" s="22">
        <f t="shared" si="13"/>
        <v>116.14906832298138</v>
      </c>
      <c r="BQ19" s="36">
        <v>350</v>
      </c>
      <c r="BR19" s="30">
        <v>293.3</v>
      </c>
      <c r="BS19" s="22">
        <f t="shared" si="14"/>
        <v>83.80000000000001</v>
      </c>
      <c r="BT19" s="30">
        <v>216.7</v>
      </c>
      <c r="BU19" s="30">
        <v>227.2</v>
      </c>
      <c r="BV19" s="22">
        <f t="shared" si="15"/>
        <v>104.84540839870789</v>
      </c>
      <c r="BW19" s="30">
        <v>47.9</v>
      </c>
      <c r="BX19" s="30">
        <v>20.9</v>
      </c>
      <c r="BY19" s="22">
        <f t="shared" si="16"/>
        <v>43.63256784968685</v>
      </c>
      <c r="BZ19" s="8"/>
      <c r="CA19" s="8"/>
    </row>
    <row r="20" spans="1:79" ht="17.25" customHeight="1">
      <c r="A20" s="21">
        <v>7</v>
      </c>
      <c r="B20" s="26" t="s">
        <v>21</v>
      </c>
      <c r="C20" s="22">
        <f t="shared" si="17"/>
        <v>2385.2999999999997</v>
      </c>
      <c r="D20" s="22">
        <f t="shared" si="18"/>
        <v>4701.9</v>
      </c>
      <c r="E20" s="22">
        <f t="shared" si="0"/>
        <v>197.11985913721546</v>
      </c>
      <c r="F20" s="23">
        <f t="shared" si="19"/>
        <v>1216.6999999999998</v>
      </c>
      <c r="G20" s="23">
        <f t="shared" si="20"/>
        <v>1428.4</v>
      </c>
      <c r="H20" s="22">
        <f t="shared" si="1"/>
        <v>117.39952330073152</v>
      </c>
      <c r="I20" s="24">
        <f>+L20+O20+R20+U20+X20+43.9</f>
        <v>733.8</v>
      </c>
      <c r="J20" s="23">
        <f>+M20+P20+S20+V20+Y20+64.6</f>
        <v>829.7</v>
      </c>
      <c r="K20" s="22">
        <f t="shared" si="4"/>
        <v>113.06895611883347</v>
      </c>
      <c r="L20" s="28">
        <v>398.7</v>
      </c>
      <c r="M20" s="28">
        <v>436.1</v>
      </c>
      <c r="N20" s="22">
        <f t="shared" si="5"/>
        <v>109.38048658138952</v>
      </c>
      <c r="O20" s="28">
        <v>5.6</v>
      </c>
      <c r="P20" s="28">
        <v>22</v>
      </c>
      <c r="Q20" s="22">
        <f>P20/O20*100</f>
        <v>392.8571428571429</v>
      </c>
      <c r="R20" s="28">
        <v>66</v>
      </c>
      <c r="S20" s="28">
        <v>14.2</v>
      </c>
      <c r="T20" s="22">
        <f t="shared" si="6"/>
        <v>21.515151515151516</v>
      </c>
      <c r="U20" s="28">
        <v>207.1</v>
      </c>
      <c r="V20" s="28">
        <v>200.9</v>
      </c>
      <c r="W20" s="22">
        <f t="shared" si="7"/>
        <v>97.0062771607919</v>
      </c>
      <c r="X20" s="25">
        <v>12.5</v>
      </c>
      <c r="Y20" s="25">
        <v>91.9</v>
      </c>
      <c r="Z20" s="22">
        <f>Y20/X20*100</f>
        <v>735.2</v>
      </c>
      <c r="AA20" s="24">
        <f>+AD20+AJ20+AM20+AP20+AS20</f>
        <v>482.9</v>
      </c>
      <c r="AB20" s="24">
        <f t="shared" si="22"/>
        <v>598.7</v>
      </c>
      <c r="AC20" s="27">
        <f t="shared" si="8"/>
        <v>123.98012010768275</v>
      </c>
      <c r="AD20" s="28">
        <v>430.8</v>
      </c>
      <c r="AE20" s="28">
        <v>399</v>
      </c>
      <c r="AF20" s="27">
        <f t="shared" si="24"/>
        <v>92.61838440111421</v>
      </c>
      <c r="AG20" s="23"/>
      <c r="AH20" s="23"/>
      <c r="AI20" s="22"/>
      <c r="AJ20" s="28">
        <v>17.2</v>
      </c>
      <c r="AK20" s="28">
        <v>19.3</v>
      </c>
      <c r="AL20" s="22">
        <f aca="true" t="shared" si="27" ref="AL20:AL25">AK20/AJ20*100</f>
        <v>112.20930232558139</v>
      </c>
      <c r="AM20" s="23"/>
      <c r="AN20" s="23"/>
      <c r="AO20" s="22"/>
      <c r="AP20" s="25">
        <v>34.9</v>
      </c>
      <c r="AQ20" s="25">
        <v>180.4</v>
      </c>
      <c r="AR20" s="22">
        <f t="shared" si="26"/>
        <v>516.9054441260745</v>
      </c>
      <c r="AS20" s="28"/>
      <c r="AT20" s="28"/>
      <c r="AU20" s="22"/>
      <c r="AV20" s="28">
        <v>1168.6</v>
      </c>
      <c r="AW20" s="28">
        <v>3273.5</v>
      </c>
      <c r="AX20" s="22">
        <f>AW20/AV20*100</f>
        <v>280.1215129214445</v>
      </c>
      <c r="AY20" s="23">
        <v>587.5</v>
      </c>
      <c r="AZ20" s="28">
        <v>519.4</v>
      </c>
      <c r="BA20" s="22">
        <f t="shared" si="10"/>
        <v>88.40851063829787</v>
      </c>
      <c r="BB20" s="22"/>
      <c r="BC20" s="22"/>
      <c r="BD20" s="22" t="e">
        <f t="shared" si="23"/>
        <v>#DIV/0!</v>
      </c>
      <c r="BE20" s="30">
        <v>2707</v>
      </c>
      <c r="BF20" s="30">
        <v>4748</v>
      </c>
      <c r="BG20" s="22">
        <f t="shared" si="11"/>
        <v>175.3971185814555</v>
      </c>
      <c r="BH20" s="37">
        <v>978.8</v>
      </c>
      <c r="BI20" s="22">
        <v>1035.5</v>
      </c>
      <c r="BJ20" s="22">
        <f t="shared" si="12"/>
        <v>105.79280751941154</v>
      </c>
      <c r="BK20" s="22">
        <v>13.2</v>
      </c>
      <c r="BL20" s="22">
        <v>78.1</v>
      </c>
      <c r="BM20" s="27" t="s">
        <v>46</v>
      </c>
      <c r="BN20" s="22">
        <v>445.6</v>
      </c>
      <c r="BO20" s="22">
        <v>520.5</v>
      </c>
      <c r="BP20" s="22">
        <f t="shared" si="13"/>
        <v>116.80879712746857</v>
      </c>
      <c r="BQ20" s="34">
        <v>781.3</v>
      </c>
      <c r="BR20" s="30">
        <v>618.3</v>
      </c>
      <c r="BS20" s="22">
        <f t="shared" si="14"/>
        <v>79.13733521054652</v>
      </c>
      <c r="BT20" s="30">
        <v>509.5</v>
      </c>
      <c r="BU20" s="34">
        <v>444.4</v>
      </c>
      <c r="BV20" s="22">
        <f t="shared" si="15"/>
        <v>87.22276741903828</v>
      </c>
      <c r="BW20" s="30">
        <v>175.4</v>
      </c>
      <c r="BX20" s="29">
        <v>145.3</v>
      </c>
      <c r="BY20" s="22">
        <f t="shared" si="16"/>
        <v>82.83922462941847</v>
      </c>
      <c r="BZ20" s="8"/>
      <c r="CA20" s="8"/>
    </row>
    <row r="21" spans="1:79" ht="15">
      <c r="A21" s="21">
        <v>8</v>
      </c>
      <c r="B21" s="26" t="s">
        <v>22</v>
      </c>
      <c r="C21" s="22">
        <f t="shared" si="17"/>
        <v>3140.5</v>
      </c>
      <c r="D21" s="22">
        <f t="shared" si="18"/>
        <v>4811.9</v>
      </c>
      <c r="E21" s="22">
        <f t="shared" si="0"/>
        <v>153.22082470944116</v>
      </c>
      <c r="F21" s="23">
        <f t="shared" si="19"/>
        <v>499.70000000000005</v>
      </c>
      <c r="G21" s="23">
        <f t="shared" si="20"/>
        <v>398.4</v>
      </c>
      <c r="H21" s="22">
        <f t="shared" si="1"/>
        <v>79.72783670202121</v>
      </c>
      <c r="I21" s="24">
        <f t="shared" si="2"/>
        <v>210.4</v>
      </c>
      <c r="J21" s="23">
        <f>+M21+P21+S21+V21+Y21</f>
        <v>363.5</v>
      </c>
      <c r="K21" s="22">
        <f t="shared" si="4"/>
        <v>172.76615969581746</v>
      </c>
      <c r="L21" s="28">
        <v>60.4</v>
      </c>
      <c r="M21" s="28">
        <v>60.4</v>
      </c>
      <c r="N21" s="22">
        <f t="shared" si="5"/>
        <v>100</v>
      </c>
      <c r="O21" s="28"/>
      <c r="P21" s="28">
        <v>149.1</v>
      </c>
      <c r="Q21" s="22"/>
      <c r="R21" s="28">
        <v>40.5</v>
      </c>
      <c r="S21" s="28">
        <v>4.3</v>
      </c>
      <c r="T21" s="22">
        <f t="shared" si="6"/>
        <v>10.617283950617283</v>
      </c>
      <c r="U21" s="28">
        <v>54.1</v>
      </c>
      <c r="V21" s="28">
        <v>134.2</v>
      </c>
      <c r="W21" s="22">
        <f t="shared" si="7"/>
        <v>248.05914972273567</v>
      </c>
      <c r="X21" s="25">
        <v>55.4</v>
      </c>
      <c r="Y21" s="25">
        <v>15.5</v>
      </c>
      <c r="Z21" s="22">
        <f>Y21/X21*100</f>
        <v>27.97833935018051</v>
      </c>
      <c r="AA21" s="24">
        <f t="shared" si="21"/>
        <v>289.3</v>
      </c>
      <c r="AB21" s="24">
        <f>+AE21+AK21+AN21+AQ21+AT2</f>
        <v>34.9</v>
      </c>
      <c r="AC21" s="22">
        <f t="shared" si="8"/>
        <v>12.0636017974421</v>
      </c>
      <c r="AD21" s="23">
        <v>30.4</v>
      </c>
      <c r="AE21" s="28">
        <v>14.3</v>
      </c>
      <c r="AF21" s="27">
        <f t="shared" si="24"/>
        <v>47.039473684210535</v>
      </c>
      <c r="AG21" s="23"/>
      <c r="AH21" s="23"/>
      <c r="AI21" s="22"/>
      <c r="AJ21" s="28">
        <v>19.7</v>
      </c>
      <c r="AK21" s="28">
        <v>3.2</v>
      </c>
      <c r="AL21" s="22">
        <f t="shared" si="27"/>
        <v>16.243654822335028</v>
      </c>
      <c r="AM21" s="23">
        <v>1.7</v>
      </c>
      <c r="AN21" s="28">
        <v>1.9</v>
      </c>
      <c r="AO21" s="22">
        <f>AN21/AM21*100</f>
        <v>111.76470588235294</v>
      </c>
      <c r="AP21" s="25">
        <v>64.7</v>
      </c>
      <c r="AQ21" s="25">
        <v>15.5</v>
      </c>
      <c r="AR21" s="22">
        <f t="shared" si="26"/>
        <v>23.956723338485318</v>
      </c>
      <c r="AS21" s="28">
        <v>172.8</v>
      </c>
      <c r="AT21" s="28"/>
      <c r="AU21" s="22"/>
      <c r="AV21" s="28">
        <v>2640.8</v>
      </c>
      <c r="AW21" s="28">
        <v>4413.5</v>
      </c>
      <c r="AX21" s="22">
        <f t="shared" si="9"/>
        <v>167.12738564071492</v>
      </c>
      <c r="AY21" s="23">
        <v>1083.8</v>
      </c>
      <c r="AZ21" s="28">
        <v>1057.9</v>
      </c>
      <c r="BA21" s="22">
        <f t="shared" si="10"/>
        <v>97.61026019560805</v>
      </c>
      <c r="BB21" s="22"/>
      <c r="BC21" s="22"/>
      <c r="BD21" s="22" t="e">
        <f t="shared" si="23"/>
        <v>#DIV/0!</v>
      </c>
      <c r="BE21" s="34">
        <v>3142.8</v>
      </c>
      <c r="BF21" s="30">
        <v>4794.5</v>
      </c>
      <c r="BG21" s="22">
        <f t="shared" si="11"/>
        <v>152.55504645539008</v>
      </c>
      <c r="BH21" s="37">
        <v>766.5</v>
      </c>
      <c r="BI21" s="22">
        <v>741.3</v>
      </c>
      <c r="BJ21" s="22">
        <f t="shared" si="12"/>
        <v>96.71232876712328</v>
      </c>
      <c r="BK21" s="22">
        <v>32</v>
      </c>
      <c r="BL21" s="22">
        <v>20.4</v>
      </c>
      <c r="BM21" s="22">
        <f>BL21/BK21*100</f>
        <v>63.74999999999999</v>
      </c>
      <c r="BN21" s="22">
        <v>255</v>
      </c>
      <c r="BO21" s="22">
        <v>289.1</v>
      </c>
      <c r="BP21" s="22">
        <f t="shared" si="13"/>
        <v>113.37254901960785</v>
      </c>
      <c r="BQ21" s="34">
        <v>666.8</v>
      </c>
      <c r="BR21" s="30">
        <v>610.7</v>
      </c>
      <c r="BS21" s="22">
        <f t="shared" si="14"/>
        <v>91.58668266346733</v>
      </c>
      <c r="BT21" s="30">
        <v>380.6</v>
      </c>
      <c r="BU21" s="30">
        <v>403.4</v>
      </c>
      <c r="BV21" s="22">
        <f t="shared" si="15"/>
        <v>105.99054125065686</v>
      </c>
      <c r="BW21" s="30">
        <v>140.1</v>
      </c>
      <c r="BX21" s="30">
        <v>108.6</v>
      </c>
      <c r="BY21" s="22">
        <f t="shared" si="16"/>
        <v>77.51605995717344</v>
      </c>
      <c r="BZ21" s="8"/>
      <c r="CA21" s="8"/>
    </row>
    <row r="22" spans="1:79" ht="15">
      <c r="A22" s="21">
        <v>9</v>
      </c>
      <c r="B22" s="26" t="s">
        <v>23</v>
      </c>
      <c r="C22" s="22">
        <f t="shared" si="17"/>
        <v>2340.2</v>
      </c>
      <c r="D22" s="22">
        <f t="shared" si="18"/>
        <v>2605.1</v>
      </c>
      <c r="E22" s="22">
        <f t="shared" si="0"/>
        <v>111.3195453380053</v>
      </c>
      <c r="F22" s="23">
        <f t="shared" si="19"/>
        <v>630</v>
      </c>
      <c r="G22" s="23">
        <f t="shared" si="20"/>
        <v>957.3999999999999</v>
      </c>
      <c r="H22" s="22">
        <f t="shared" si="1"/>
        <v>151.96825396825395</v>
      </c>
      <c r="I22" s="24">
        <f>+L22+O22+R22+U22+X22+11</f>
        <v>466.3</v>
      </c>
      <c r="J22" s="23">
        <f>+M22+P22+S22+V22+Y22-11</f>
        <v>303.79999999999995</v>
      </c>
      <c r="K22" s="22">
        <f t="shared" si="4"/>
        <v>65.15119022088783</v>
      </c>
      <c r="L22" s="28">
        <v>105.1</v>
      </c>
      <c r="M22" s="28">
        <v>93.3</v>
      </c>
      <c r="N22" s="22">
        <f t="shared" si="5"/>
        <v>88.77259752616557</v>
      </c>
      <c r="O22" s="28">
        <v>6.5</v>
      </c>
      <c r="P22" s="28">
        <v>4.6</v>
      </c>
      <c r="Q22" s="22">
        <f>P22/O22*100</f>
        <v>70.76923076923076</v>
      </c>
      <c r="R22" s="28">
        <v>46.2</v>
      </c>
      <c r="S22" s="28">
        <v>7.8</v>
      </c>
      <c r="T22" s="22">
        <f t="shared" si="6"/>
        <v>16.88311688311688</v>
      </c>
      <c r="U22" s="28">
        <v>280</v>
      </c>
      <c r="V22" s="28">
        <v>120.2</v>
      </c>
      <c r="W22" s="22">
        <f t="shared" si="7"/>
        <v>42.92857142857143</v>
      </c>
      <c r="X22" s="25">
        <v>17.5</v>
      </c>
      <c r="Y22" s="25">
        <v>88.9</v>
      </c>
      <c r="Z22" s="22">
        <f>Y22/X22*100</f>
        <v>508</v>
      </c>
      <c r="AA22" s="24">
        <f t="shared" si="21"/>
        <v>163.7</v>
      </c>
      <c r="AB22" s="24">
        <f t="shared" si="22"/>
        <v>653.5999999999999</v>
      </c>
      <c r="AC22" s="22">
        <f>AB22/AA22*100</f>
        <v>399.2669517409896</v>
      </c>
      <c r="AD22" s="23">
        <v>101.9</v>
      </c>
      <c r="AE22" s="28">
        <v>214.2</v>
      </c>
      <c r="AF22" s="27">
        <f t="shared" si="24"/>
        <v>210.20608439646708</v>
      </c>
      <c r="AG22" s="23"/>
      <c r="AH22" s="23"/>
      <c r="AI22" s="22"/>
      <c r="AJ22" s="28">
        <v>6.3</v>
      </c>
      <c r="AK22" s="28">
        <v>5</v>
      </c>
      <c r="AL22" s="22">
        <f>AK22/AJ22*100</f>
        <v>79.36507936507937</v>
      </c>
      <c r="AM22" s="23"/>
      <c r="AN22" s="23"/>
      <c r="AO22" s="22"/>
      <c r="AP22" s="25">
        <v>55.5</v>
      </c>
      <c r="AQ22" s="25">
        <v>351.1</v>
      </c>
      <c r="AR22" s="22">
        <f t="shared" si="26"/>
        <v>632.6126126126127</v>
      </c>
      <c r="AS22" s="25"/>
      <c r="AT22" s="23">
        <v>83.3</v>
      </c>
      <c r="AU22" s="22"/>
      <c r="AV22" s="28">
        <v>1710.2</v>
      </c>
      <c r="AW22" s="28">
        <v>1647.7</v>
      </c>
      <c r="AX22" s="22">
        <f t="shared" si="9"/>
        <v>96.3454566717343</v>
      </c>
      <c r="AY22" s="23">
        <v>1102</v>
      </c>
      <c r="AZ22" s="28">
        <v>977.7</v>
      </c>
      <c r="BA22" s="22">
        <f t="shared" si="10"/>
        <v>88.72050816696915</v>
      </c>
      <c r="BB22" s="22"/>
      <c r="BC22" s="22"/>
      <c r="BD22" s="22" t="e">
        <f t="shared" si="23"/>
        <v>#DIV/0!</v>
      </c>
      <c r="BE22" s="30">
        <v>2395.8</v>
      </c>
      <c r="BF22" s="30">
        <v>2641.8</v>
      </c>
      <c r="BG22" s="22">
        <f t="shared" si="11"/>
        <v>110.2679689456549</v>
      </c>
      <c r="BH22" s="37">
        <v>845.7</v>
      </c>
      <c r="BI22" s="22">
        <v>1005</v>
      </c>
      <c r="BJ22" s="22">
        <f t="shared" si="12"/>
        <v>118.83646683221001</v>
      </c>
      <c r="BK22" s="22">
        <v>15</v>
      </c>
      <c r="BL22" s="22"/>
      <c r="BM22" s="22"/>
      <c r="BN22" s="22">
        <v>330.8</v>
      </c>
      <c r="BO22" s="22">
        <v>349.4</v>
      </c>
      <c r="BP22" s="22">
        <f t="shared" si="13"/>
        <v>105.62273276904473</v>
      </c>
      <c r="BQ22" s="34">
        <v>718.9</v>
      </c>
      <c r="BR22" s="30">
        <v>759.1</v>
      </c>
      <c r="BS22" s="22">
        <f t="shared" si="14"/>
        <v>105.59187647795243</v>
      </c>
      <c r="BT22" s="30">
        <v>450</v>
      </c>
      <c r="BU22" s="30">
        <v>459.5</v>
      </c>
      <c r="BV22" s="22">
        <f t="shared" si="15"/>
        <v>102.11111111111111</v>
      </c>
      <c r="BW22" s="30">
        <v>190.4</v>
      </c>
      <c r="BX22" s="30">
        <v>121.1</v>
      </c>
      <c r="BY22" s="22">
        <f t="shared" si="16"/>
        <v>63.60294117647059</v>
      </c>
      <c r="BZ22" s="8"/>
      <c r="CA22" s="8"/>
    </row>
    <row r="23" spans="1:79" ht="16.5" customHeight="1">
      <c r="A23" s="21">
        <v>10</v>
      </c>
      <c r="B23" s="26" t="s">
        <v>24</v>
      </c>
      <c r="C23" s="22">
        <f t="shared" si="17"/>
        <v>7079.299999999999</v>
      </c>
      <c r="D23" s="22">
        <f t="shared" si="18"/>
        <v>4661.4</v>
      </c>
      <c r="E23" s="22">
        <f t="shared" si="0"/>
        <v>65.84549319848007</v>
      </c>
      <c r="F23" s="23">
        <f t="shared" si="19"/>
        <v>4251.2</v>
      </c>
      <c r="G23" s="23">
        <f t="shared" si="20"/>
        <v>2060.2999999999997</v>
      </c>
      <c r="H23" s="22">
        <f t="shared" si="1"/>
        <v>48.46396311629657</v>
      </c>
      <c r="I23" s="24">
        <f>+L23+O23+R23+U23+X23+32.1</f>
        <v>718.6</v>
      </c>
      <c r="J23" s="23">
        <f>+M23+P23+S23+V23+Y23</f>
        <v>398.99999999999994</v>
      </c>
      <c r="K23" s="22">
        <f t="shared" si="4"/>
        <v>55.52463122738658</v>
      </c>
      <c r="L23" s="28">
        <v>462.4</v>
      </c>
      <c r="M23" s="28">
        <v>180.2</v>
      </c>
      <c r="N23" s="22">
        <f t="shared" si="5"/>
        <v>38.970588235294116</v>
      </c>
      <c r="O23" s="28">
        <v>2.9</v>
      </c>
      <c r="P23" s="28">
        <v>1.9</v>
      </c>
      <c r="Q23" s="22">
        <f>P23/O23*100</f>
        <v>65.51724137931035</v>
      </c>
      <c r="R23" s="28">
        <v>68.6</v>
      </c>
      <c r="S23" s="28">
        <v>10.5</v>
      </c>
      <c r="T23" s="22">
        <f t="shared" si="6"/>
        <v>15.306122448979592</v>
      </c>
      <c r="U23" s="28">
        <v>144</v>
      </c>
      <c r="V23" s="28">
        <v>191.7</v>
      </c>
      <c r="W23" s="22">
        <f t="shared" si="7"/>
        <v>133.12499999999997</v>
      </c>
      <c r="X23" s="25">
        <v>8.6</v>
      </c>
      <c r="Y23" s="25">
        <v>14.7</v>
      </c>
      <c r="Z23" s="22">
        <f t="shared" si="25"/>
        <v>170.93023255813952</v>
      </c>
      <c r="AA23" s="24">
        <f>+AD23+AJ23+AM23+AP23+AS23+3.2</f>
        <v>3532.5999999999995</v>
      </c>
      <c r="AB23" s="24">
        <f>+AE23+AK23+AN23+AQ23+AT23-3.2</f>
        <v>1661.3</v>
      </c>
      <c r="AC23" s="22">
        <f t="shared" si="8"/>
        <v>47.027684991224596</v>
      </c>
      <c r="AD23" s="23">
        <v>583.7</v>
      </c>
      <c r="AE23" s="28">
        <v>91.7</v>
      </c>
      <c r="AF23" s="27">
        <f t="shared" si="24"/>
        <v>15.71012506424533</v>
      </c>
      <c r="AG23" s="23"/>
      <c r="AH23" s="23"/>
      <c r="AI23" s="22"/>
      <c r="AJ23" s="28">
        <v>3</v>
      </c>
      <c r="AK23" s="28">
        <v>7.4</v>
      </c>
      <c r="AL23" s="22">
        <f t="shared" si="27"/>
        <v>246.66666666666669</v>
      </c>
      <c r="AM23" s="23"/>
      <c r="AN23" s="23"/>
      <c r="AO23" s="22"/>
      <c r="AP23" s="25">
        <v>2942.7</v>
      </c>
      <c r="AQ23" s="25">
        <v>1565.4</v>
      </c>
      <c r="AR23" s="22">
        <f t="shared" si="26"/>
        <v>53.196044448975435</v>
      </c>
      <c r="AS23" s="25"/>
      <c r="AT23" s="23"/>
      <c r="AU23" s="22"/>
      <c r="AV23" s="28">
        <v>2828.1</v>
      </c>
      <c r="AW23" s="28">
        <v>2601.1</v>
      </c>
      <c r="AX23" s="22">
        <f t="shared" si="9"/>
        <v>91.9734097096991</v>
      </c>
      <c r="AY23" s="23">
        <v>581.7</v>
      </c>
      <c r="AZ23" s="28">
        <v>641.5</v>
      </c>
      <c r="BA23" s="22">
        <f t="shared" si="10"/>
        <v>110.28021316829981</v>
      </c>
      <c r="BB23" s="22"/>
      <c r="BC23" s="22"/>
      <c r="BD23" s="22" t="e">
        <f t="shared" si="23"/>
        <v>#DIV/0!</v>
      </c>
      <c r="BE23" s="30">
        <v>6427</v>
      </c>
      <c r="BF23" s="30">
        <v>5346.1</v>
      </c>
      <c r="BG23" s="22">
        <f t="shared" si="11"/>
        <v>83.18188890617706</v>
      </c>
      <c r="BH23" s="37">
        <v>763.8</v>
      </c>
      <c r="BI23" s="22">
        <v>884.7</v>
      </c>
      <c r="BJ23" s="22">
        <f t="shared" si="12"/>
        <v>115.82875098193246</v>
      </c>
      <c r="BK23" s="22">
        <v>23</v>
      </c>
      <c r="BL23" s="22"/>
      <c r="BM23" s="22"/>
      <c r="BN23" s="22">
        <v>1828.2</v>
      </c>
      <c r="BO23" s="22">
        <v>278.2</v>
      </c>
      <c r="BP23" s="22">
        <f t="shared" si="13"/>
        <v>15.217153484301498</v>
      </c>
      <c r="BQ23" s="34">
        <v>2393.7</v>
      </c>
      <c r="BR23" s="30">
        <v>3389.5</v>
      </c>
      <c r="BS23" s="22">
        <f t="shared" si="14"/>
        <v>141.60086894765428</v>
      </c>
      <c r="BT23" s="30">
        <v>344.5</v>
      </c>
      <c r="BU23" s="30">
        <v>353.9</v>
      </c>
      <c r="BV23" s="22">
        <f t="shared" si="15"/>
        <v>102.7285921625544</v>
      </c>
      <c r="BW23" s="29">
        <v>38.9</v>
      </c>
      <c r="BX23" s="30">
        <v>46.5</v>
      </c>
      <c r="BY23" s="22">
        <f t="shared" si="16"/>
        <v>119.53727506426736</v>
      </c>
      <c r="BZ23" s="8"/>
      <c r="CA23" s="8"/>
    </row>
    <row r="24" spans="1:79" ht="19.5" customHeight="1">
      <c r="A24" s="21">
        <v>11</v>
      </c>
      <c r="B24" s="26" t="s">
        <v>25</v>
      </c>
      <c r="C24" s="22">
        <f t="shared" si="17"/>
        <v>2279.2999999999997</v>
      </c>
      <c r="D24" s="22">
        <f t="shared" si="18"/>
        <v>3658.9</v>
      </c>
      <c r="E24" s="22">
        <f t="shared" si="0"/>
        <v>160.52735488965914</v>
      </c>
      <c r="F24" s="23">
        <f t="shared" si="19"/>
        <v>632.6999999999999</v>
      </c>
      <c r="G24" s="23">
        <f t="shared" si="20"/>
        <v>489</v>
      </c>
      <c r="H24" s="22">
        <f t="shared" si="1"/>
        <v>77.2878141299194</v>
      </c>
      <c r="I24" s="24">
        <f>+L24+O24+R24+U24+X24-21.2</f>
        <v>525.6999999999999</v>
      </c>
      <c r="J24" s="23">
        <f>+M24+P24+S24+V24+Y24</f>
        <v>344.4</v>
      </c>
      <c r="K24" s="22">
        <f t="shared" si="4"/>
        <v>65.51264980026632</v>
      </c>
      <c r="L24" s="28">
        <v>88.3</v>
      </c>
      <c r="M24" s="28">
        <v>107.9</v>
      </c>
      <c r="N24" s="22">
        <f t="shared" si="5"/>
        <v>122.19705549263875</v>
      </c>
      <c r="O24" s="28"/>
      <c r="P24" s="28">
        <v>9.6</v>
      </c>
      <c r="Q24" s="22"/>
      <c r="R24" s="28">
        <v>53.2</v>
      </c>
      <c r="S24" s="28">
        <v>13.4</v>
      </c>
      <c r="T24" s="22">
        <f t="shared" si="6"/>
        <v>25.18796992481203</v>
      </c>
      <c r="U24" s="23">
        <v>356.4</v>
      </c>
      <c r="V24" s="28">
        <v>157.5</v>
      </c>
      <c r="W24" s="22">
        <f t="shared" si="7"/>
        <v>44.19191919191919</v>
      </c>
      <c r="X24" s="25">
        <v>49</v>
      </c>
      <c r="Y24" s="25">
        <v>56</v>
      </c>
      <c r="Z24" s="22">
        <f>Y24/X24*100</f>
        <v>114.28571428571428</v>
      </c>
      <c r="AA24" s="24">
        <f t="shared" si="21"/>
        <v>107</v>
      </c>
      <c r="AB24" s="24">
        <f t="shared" si="22"/>
        <v>144.6</v>
      </c>
      <c r="AC24" s="22">
        <f t="shared" si="8"/>
        <v>135.14018691588785</v>
      </c>
      <c r="AD24" s="23">
        <v>63.5</v>
      </c>
      <c r="AE24" s="28">
        <v>96.1</v>
      </c>
      <c r="AF24" s="22">
        <f t="shared" si="24"/>
        <v>151.33858267716536</v>
      </c>
      <c r="AG24" s="23"/>
      <c r="AH24" s="23"/>
      <c r="AI24" s="22"/>
      <c r="AJ24" s="28">
        <v>38.6</v>
      </c>
      <c r="AK24" s="28">
        <v>20.4</v>
      </c>
      <c r="AL24" s="22">
        <f t="shared" si="27"/>
        <v>52.84974093264248</v>
      </c>
      <c r="AM24" s="23"/>
      <c r="AN24" s="23"/>
      <c r="AO24" s="22"/>
      <c r="AP24" s="25">
        <v>4.9</v>
      </c>
      <c r="AQ24" s="25">
        <v>28.1</v>
      </c>
      <c r="AR24" s="22">
        <f t="shared" si="26"/>
        <v>573.469387755102</v>
      </c>
      <c r="AS24" s="25"/>
      <c r="AT24" s="22"/>
      <c r="AU24" s="22"/>
      <c r="AV24" s="23">
        <v>1646.6</v>
      </c>
      <c r="AW24" s="28">
        <v>3169.9</v>
      </c>
      <c r="AX24" s="22">
        <f t="shared" si="9"/>
        <v>192.51184258472006</v>
      </c>
      <c r="AY24" s="23">
        <v>1156.4</v>
      </c>
      <c r="AZ24" s="28">
        <v>1053.2</v>
      </c>
      <c r="BA24" s="22">
        <f t="shared" si="10"/>
        <v>91.07575233483225</v>
      </c>
      <c r="BB24" s="22"/>
      <c r="BC24" s="22"/>
      <c r="BD24" s="22" t="e">
        <f t="shared" si="23"/>
        <v>#DIV/0!</v>
      </c>
      <c r="BE24" s="30">
        <v>2259.2</v>
      </c>
      <c r="BF24" s="29">
        <v>3842.3</v>
      </c>
      <c r="BG24" s="22">
        <f t="shared" si="11"/>
        <v>170.07347733711052</v>
      </c>
      <c r="BH24" s="37">
        <v>956.6</v>
      </c>
      <c r="BI24" s="32">
        <v>1265.1</v>
      </c>
      <c r="BJ24" s="22">
        <f t="shared" si="12"/>
        <v>132.24963412084466</v>
      </c>
      <c r="BK24" s="22">
        <v>72.4</v>
      </c>
      <c r="BL24" s="22"/>
      <c r="BM24" s="27"/>
      <c r="BN24" s="22">
        <v>482.5</v>
      </c>
      <c r="BO24" s="22">
        <v>438</v>
      </c>
      <c r="BP24" s="22">
        <f t="shared" si="13"/>
        <v>90.77720207253887</v>
      </c>
      <c r="BQ24" s="34">
        <v>702.5</v>
      </c>
      <c r="BR24" s="30">
        <v>615.3</v>
      </c>
      <c r="BS24" s="22">
        <f t="shared" si="14"/>
        <v>87.58718861209964</v>
      </c>
      <c r="BT24" s="30">
        <v>352</v>
      </c>
      <c r="BU24" s="30">
        <v>354.9</v>
      </c>
      <c r="BV24" s="22">
        <f t="shared" si="15"/>
        <v>100.82386363636363</v>
      </c>
      <c r="BW24" s="29">
        <v>244.6</v>
      </c>
      <c r="BX24" s="29">
        <v>244</v>
      </c>
      <c r="BY24" s="22">
        <f t="shared" si="16"/>
        <v>99.75470155355683</v>
      </c>
      <c r="BZ24" s="8"/>
      <c r="CA24" s="8"/>
    </row>
    <row r="25" spans="1:79" s="3" customFormat="1" ht="24.75" customHeight="1">
      <c r="A25" s="92" t="s">
        <v>26</v>
      </c>
      <c r="B25" s="92"/>
      <c r="C25" s="22">
        <f>SUM(C14:C24)</f>
        <v>30012.999999999996</v>
      </c>
      <c r="D25" s="22">
        <f>SUM(D14:D24)</f>
        <v>39366.3</v>
      </c>
      <c r="E25" s="22">
        <f t="shared" si="0"/>
        <v>131.1641621963816</v>
      </c>
      <c r="F25" s="22">
        <f>SUM(F14:F24)</f>
        <v>9612.1</v>
      </c>
      <c r="G25" s="22">
        <f>SUM(G14:G24)</f>
        <v>8090.5999999999985</v>
      </c>
      <c r="H25" s="22">
        <f>G25/F25*100</f>
        <v>84.17099281114427</v>
      </c>
      <c r="I25" s="22">
        <f>SUM(I14:I24)</f>
        <v>3852.9</v>
      </c>
      <c r="J25" s="22">
        <f>SUM(J14:J24)</f>
        <v>3829.8000000000006</v>
      </c>
      <c r="K25" s="22">
        <f>J25/I25*100</f>
        <v>99.40045160787979</v>
      </c>
      <c r="L25" s="22">
        <f>SUM(L14:L24)</f>
        <v>1766.6000000000001</v>
      </c>
      <c r="M25" s="22">
        <f>SUM(M14:M24)</f>
        <v>1567.1000000000004</v>
      </c>
      <c r="N25" s="22">
        <f>M25/L25*100</f>
        <v>88.70712102343487</v>
      </c>
      <c r="O25" s="22">
        <f>SUM(O14:O24)</f>
        <v>20.799999999999997</v>
      </c>
      <c r="P25" s="22">
        <f>SUM(P14:P24)</f>
        <v>206.4</v>
      </c>
      <c r="Q25" s="22" t="s">
        <v>45</v>
      </c>
      <c r="R25" s="22">
        <f>SUM(R14:R24)</f>
        <v>463.2</v>
      </c>
      <c r="S25" s="22">
        <f>SUM(S14:S24)</f>
        <v>94.5</v>
      </c>
      <c r="T25" s="22">
        <f>S25/R25*100</f>
        <v>20.401554404145077</v>
      </c>
      <c r="U25" s="22">
        <f>SUM(U14:U24)</f>
        <v>1316.7</v>
      </c>
      <c r="V25" s="22">
        <f>SUM(V14:V24)</f>
        <v>1430</v>
      </c>
      <c r="W25" s="22">
        <f>V25/U25*100</f>
        <v>108.6048454469507</v>
      </c>
      <c r="X25" s="22">
        <f>SUM(X14:X24)</f>
        <v>219.79999999999998</v>
      </c>
      <c r="Y25" s="22">
        <f>SUM(Y14:Y24)</f>
        <v>456.7</v>
      </c>
      <c r="Z25" s="22">
        <f t="shared" si="25"/>
        <v>207.7797998180164</v>
      </c>
      <c r="AA25" s="22">
        <f>SUM(AA14:AA24)</f>
        <v>5759.199999999999</v>
      </c>
      <c r="AB25" s="22">
        <f>SUM(AB14:AB24)</f>
        <v>4260.8</v>
      </c>
      <c r="AC25" s="22">
        <f t="shared" si="8"/>
        <v>73.98249756910684</v>
      </c>
      <c r="AD25" s="22">
        <f>SUM(AD14:AD24)</f>
        <v>1773.2000000000003</v>
      </c>
      <c r="AE25" s="22">
        <f>SUM(AE14:AE24)</f>
        <v>1273.1</v>
      </c>
      <c r="AF25" s="22">
        <f>AE25/AD25*100</f>
        <v>71.79675163546129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106.19999999999999</v>
      </c>
      <c r="AK25" s="22">
        <f>SUM(AK14:AK24)</f>
        <v>86.70000000000002</v>
      </c>
      <c r="AL25" s="22">
        <f t="shared" si="27"/>
        <v>81.63841807909607</v>
      </c>
      <c r="AM25" s="22">
        <f>SUM(AM14:AM24)</f>
        <v>1.7</v>
      </c>
      <c r="AN25" s="22">
        <f>SUM(AN14:AN24)</f>
        <v>1.9</v>
      </c>
      <c r="AO25" s="22">
        <f>AN25/AM25*100</f>
        <v>111.76470588235294</v>
      </c>
      <c r="AP25" s="25">
        <f>SUM(AP14:AP24)</f>
        <v>3215.5</v>
      </c>
      <c r="AQ25" s="22">
        <f>SUM(AQ14:AQ24)</f>
        <v>2594.9</v>
      </c>
      <c r="AR25" s="22">
        <f t="shared" si="26"/>
        <v>80.69973565541908</v>
      </c>
      <c r="AS25" s="25">
        <f>SUM(AS14:AS24)</f>
        <v>659.4</v>
      </c>
      <c r="AT25" s="22">
        <f>SUM(AT14:AT24)</f>
        <v>307.40000000000003</v>
      </c>
      <c r="AU25" s="22">
        <f>AT25/AS25*100</f>
        <v>46.61813770094025</v>
      </c>
      <c r="AV25" s="22">
        <f>SUM(AV14:AV24)</f>
        <v>20400.899999999998</v>
      </c>
      <c r="AW25" s="22">
        <f>SUM(AW14:AW24)</f>
        <v>31275.7</v>
      </c>
      <c r="AX25" s="22">
        <f>AW25/AV25*100</f>
        <v>153.30549142439796</v>
      </c>
      <c r="AY25" s="22">
        <f>SUM(AY14:AY24)</f>
        <v>10128.300000000001</v>
      </c>
      <c r="AZ25" s="22">
        <f>SUM(AZ14:AZ24)</f>
        <v>10060.300000000001</v>
      </c>
      <c r="BA25" s="22">
        <f>AZ25/AY25*100</f>
        <v>99.32861388386995</v>
      </c>
      <c r="BB25" s="22">
        <f>SUM(BB14:BB24)</f>
        <v>0</v>
      </c>
      <c r="BC25" s="22">
        <f>SUM(BC14:BC24)</f>
        <v>0</v>
      </c>
      <c r="BD25" s="22" t="e">
        <f>BC25/BB25*100</f>
        <v>#DIV/0!</v>
      </c>
      <c r="BE25" s="22">
        <f>SUM(BE14:BE24)</f>
        <v>30574.1</v>
      </c>
      <c r="BF25" s="22">
        <f>SUM(BF14:BF24)</f>
        <v>40479.5</v>
      </c>
      <c r="BG25" s="22">
        <f>BF25/BE25*100</f>
        <v>132.39801008042755</v>
      </c>
      <c r="BH25" s="25">
        <f>SUM(BH14:BH24)</f>
        <v>8886.6</v>
      </c>
      <c r="BI25" s="22">
        <f>SUM(BI14:BI24)</f>
        <v>9777.300000000001</v>
      </c>
      <c r="BJ25" s="22">
        <f>BI25/BH25*100</f>
        <v>110.02295591114712</v>
      </c>
      <c r="BK25" s="25">
        <f>SUM(BK14:BK24)</f>
        <v>369.69999999999993</v>
      </c>
      <c r="BL25" s="22">
        <f>SUM(BL14:BL24)</f>
        <v>154.5</v>
      </c>
      <c r="BM25" s="22">
        <f>BL25/BK25*100</f>
        <v>41.79064106031918</v>
      </c>
      <c r="BN25" s="22">
        <f>SUM(BN14:BN24)</f>
        <v>7756.500000000001</v>
      </c>
      <c r="BO25" s="22">
        <f>SUM(BO14:BO24)</f>
        <v>3979.4</v>
      </c>
      <c r="BP25" s="22">
        <f>BO25/BN25*100</f>
        <v>51.30406755624315</v>
      </c>
      <c r="BQ25" s="22">
        <f>SUM(BQ14:BQ24)</f>
        <v>8418.3</v>
      </c>
      <c r="BR25" s="22">
        <f>SUM(BR14:BR24)</f>
        <v>9371.8</v>
      </c>
      <c r="BS25" s="22">
        <f>BR25/BQ25*100</f>
        <v>111.32651485454308</v>
      </c>
      <c r="BT25" s="22">
        <f>SUM(BT14:BT24)</f>
        <v>3814.9</v>
      </c>
      <c r="BU25" s="22">
        <f>SUM(BU14:BU24)</f>
        <v>3892.2000000000003</v>
      </c>
      <c r="BV25" s="22">
        <f>BU25/BT25*100</f>
        <v>102.0262654329078</v>
      </c>
      <c r="BW25" s="22">
        <f>SUM(BW14:BW24)</f>
        <v>1203.3999999999999</v>
      </c>
      <c r="BX25" s="22">
        <f>SUM(BX14:BX24)</f>
        <v>1137.2</v>
      </c>
      <c r="BY25" s="22">
        <f>BX25/BW25*100</f>
        <v>94.49891972743893</v>
      </c>
      <c r="BZ25" s="15"/>
      <c r="CA25" s="15"/>
    </row>
    <row r="26" spans="1:79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8"/>
      <c r="CA26" s="8"/>
    </row>
    <row r="27" spans="1:7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6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6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6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6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6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6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6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6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6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6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6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6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6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51:56" ht="12.75">
      <c r="AY41" s="7"/>
      <c r="AZ41" s="5"/>
      <c r="BA41" s="5"/>
      <c r="BB41" s="5"/>
      <c r="BC41" s="5"/>
      <c r="BD41" s="5"/>
    </row>
    <row r="42" spans="51:56" ht="12.75">
      <c r="AY42" s="7"/>
      <c r="AZ42" s="5"/>
      <c r="BA42" s="5"/>
      <c r="BB42" s="5"/>
      <c r="BC42" s="5"/>
      <c r="BD42" s="5"/>
    </row>
    <row r="43" spans="51:56" ht="12.75">
      <c r="AY43" s="7"/>
      <c r="AZ43" s="5"/>
      <c r="BA43" s="5"/>
      <c r="BB43" s="5"/>
      <c r="BC43" s="5"/>
      <c r="BD43" s="5"/>
    </row>
    <row r="44" spans="51:56" ht="12.75">
      <c r="AY44" s="7"/>
      <c r="AZ44" s="5"/>
      <c r="BA44" s="5"/>
      <c r="BB44" s="5"/>
      <c r="BC44" s="5"/>
      <c r="BD44" s="5"/>
    </row>
    <row r="45" spans="51:56" ht="12.75">
      <c r="AY45" s="5"/>
      <c r="AZ45" s="5"/>
      <c r="BA45" s="5"/>
      <c r="BB45" s="5"/>
      <c r="BC45" s="5"/>
      <c r="BD45" s="5"/>
    </row>
    <row r="46" spans="51:56" ht="12.75">
      <c r="AY46" s="5"/>
      <c r="AZ46" s="5"/>
      <c r="BA46" s="5"/>
      <c r="BB46" s="5"/>
      <c r="BC46" s="5"/>
      <c r="BD46" s="5"/>
    </row>
    <row r="47" spans="51:56" ht="12.75">
      <c r="AY47" s="5"/>
      <c r="AZ47" s="5"/>
      <c r="BA47" s="5"/>
      <c r="BB47" s="5"/>
      <c r="BC47" s="5"/>
      <c r="BD47" s="5"/>
    </row>
    <row r="48" spans="51:56" ht="12.75">
      <c r="AY48" s="5"/>
      <c r="AZ48" s="5"/>
      <c r="BA48" s="5"/>
      <c r="BB48" s="5"/>
      <c r="BC48" s="5"/>
      <c r="BD48" s="5"/>
    </row>
    <row r="49" spans="51:56" ht="12.75">
      <c r="AY49" s="5"/>
      <c r="AZ49" s="5"/>
      <c r="BA49" s="5"/>
      <c r="BB49" s="5"/>
      <c r="BC49" s="5"/>
      <c r="BD49" s="5"/>
    </row>
    <row r="50" spans="51:56" ht="12.75">
      <c r="AY50" s="5"/>
      <c r="AZ50" s="5"/>
      <c r="BA50" s="5"/>
      <c r="BB50" s="5"/>
      <c r="BC50" s="5"/>
      <c r="BD50" s="5"/>
    </row>
  </sheetData>
  <sheetProtection/>
  <mergeCells count="38">
    <mergeCell ref="O1:Q1"/>
    <mergeCell ref="O2:Q2"/>
    <mergeCell ref="AD9:AR9"/>
    <mergeCell ref="AA9:AC11"/>
    <mergeCell ref="L9:Z9"/>
    <mergeCell ref="AP10:AR11"/>
    <mergeCell ref="AG10:AI11"/>
    <mergeCell ref="AJ10:AL11"/>
    <mergeCell ref="G6:M6"/>
    <mergeCell ref="AM10:AO11"/>
    <mergeCell ref="A25:B25"/>
    <mergeCell ref="R10:T11"/>
    <mergeCell ref="U10:W11"/>
    <mergeCell ref="F9:H11"/>
    <mergeCell ref="A13:B13"/>
    <mergeCell ref="A8:B12"/>
    <mergeCell ref="F8:BD8"/>
    <mergeCell ref="AY9:BD9"/>
    <mergeCell ref="AY10:BA11"/>
    <mergeCell ref="L10:N11"/>
    <mergeCell ref="BH8:BY8"/>
    <mergeCell ref="BE8:BG11"/>
    <mergeCell ref="BT11:BV11"/>
    <mergeCell ref="C4:M5"/>
    <mergeCell ref="X10:Z11"/>
    <mergeCell ref="C8:E11"/>
    <mergeCell ref="O10:Q11"/>
    <mergeCell ref="AD10:AF11"/>
    <mergeCell ref="I9:K11"/>
    <mergeCell ref="BW11:BY11"/>
    <mergeCell ref="AS10:AU11"/>
    <mergeCell ref="AV9:AX11"/>
    <mergeCell ref="BT9:BY10"/>
    <mergeCell ref="BK9:BM11"/>
    <mergeCell ref="BN9:BP11"/>
    <mergeCell ref="BQ9:BS11"/>
    <mergeCell ref="BB10:BD11"/>
    <mergeCell ref="BH9:BJ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6" r:id="rId1"/>
  <colBreaks count="3" manualBreakCount="3">
    <brk id="20" max="65535" man="1"/>
    <brk id="41" max="24" man="1"/>
    <brk id="6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2012-01-16T11:21:55Z</cp:lastPrinted>
  <dcterms:created xsi:type="dcterms:W3CDTF">2006-03-31T05:22:05Z</dcterms:created>
  <dcterms:modified xsi:type="dcterms:W3CDTF">2012-01-17T05:27:11Z</dcterms:modified>
  <cp:category/>
  <cp:version/>
  <cp:contentType/>
  <cp:contentStatus/>
  <cp:revision>1</cp:revision>
</cp:coreProperties>
</file>