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Area" localSheetId="0">'Бюджет'!$A$1:$CO$38</definedName>
  </definedNames>
  <calcPr fullCalcOnLoad="1"/>
</workbook>
</file>

<file path=xl/sharedStrings.xml><?xml version="1.0" encoding="utf-8"?>
<sst xmlns="http://schemas.openxmlformats.org/spreadsheetml/2006/main" count="157" uniqueCount="56">
  <si>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</si>
  <si>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</si>
  <si>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</si>
  <si>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</si>
  <si>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</si>
  <si>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</si>
  <si>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</si>
  <si>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</si>
  <si>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</si>
  <si>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</si>
  <si>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</si>
  <si>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</si>
  <si>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</si>
  <si>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</si>
  <si>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</si>
  <si>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</si>
  <si>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</si>
  <si>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</si>
  <si>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</si>
  <si>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</si>
  <si>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</si>
  <si>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</si>
  <si>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</si>
  <si>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</si>
  <si>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</si>
  <si>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</si>
  <si>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</si>
  <si>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</si>
  <si>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</si>
  <si>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</si>
  <si>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</si>
  <si>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</si>
  <si>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</si>
  <si>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</si>
  <si>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</si>
  <si>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</si>
  <si>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</si>
  <si>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>Налоговые доходы</t>
  </si>
  <si>
    <t>Неналоговые доходы</t>
  </si>
  <si>
    <t>госпошлина (код дохода 00010804000000000110)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</si>
  <si>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</si>
  <si>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</si>
  <si>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</si>
  <si>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>дотации  бюджетам поселений на выравнивание  бюджетной обеспеченности (код доходов 0002020100110 0000 151)</t>
  </si>
  <si>
    <t>Доходы от продажи земельных участков, государственная собственность на которые не разграничена (11406014000000430)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</si>
  <si>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</si>
  <si>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</si>
  <si>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</si>
  <si>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>прочие доходы от использования имущества и прав, находящихся в государственной и муниципальной собственности (код дохода 11109045100000120)</t>
  </si>
  <si>
    <t>Доходы от реализации иного имущества (11402033100000410)</t>
  </si>
  <si>
    <t xml:space="preserve">в том числе: </t>
  </si>
  <si>
    <t xml:space="preserve">наименование муниципального района </t>
  </si>
  <si>
    <t xml:space="preserve">Доходы -  всего                               </t>
  </si>
  <si>
    <t>об исполнении бюджетов поселений Шумерлинского района  на 1 февраля 2012 г.</t>
  </si>
  <si>
    <t>Факт на 01.02.2012</t>
  </si>
  <si>
    <t xml:space="preserve">План на 2012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</si>
</sst>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64" fontId="27" fillId="0" borderId="10" xfId="0" applyNumberFormat="1" applyFont="1" applyBorder="1" applyAlignment="1">
      <alignment vertical="center" wrapText="1"/>
    </xf>
    <xf numFmtId="164" fontId="27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>
      <alignment/>
    </xf>
    <xf numFmtId="164" fontId="27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10" xfId="0" applyNumberFormat="1" applyFont="1" applyFill="1" applyBorder="1" applyAlignment="1">
      <alignment vertical="center" wrapText="1"/>
    </xf>
    <xf numFmtId="166" fontId="28" fillId="24" borderId="10" xfId="0" applyNumberFormat="1" applyFont="1" applyFill="1" applyBorder="1" applyAlignment="1">
      <alignment horizontal="right"/>
    </xf>
    <xf numFmtId="166" fontId="27" fillId="0" borderId="10" xfId="0" applyNumberFormat="1" applyFont="1" applyBorder="1" applyAlignment="1" applyProtection="1">
      <alignment vertical="center" wrapText="1"/>
      <protection locked="0"/>
    </xf>
    <xf numFmtId="164" fontId="27" fillId="0" borderId="10" xfId="0" applyNumberFormat="1" applyFont="1" applyBorder="1" applyAlignment="1">
      <alignment/>
    </xf>
    <xf numFmtId="0" fontId="29" fillId="0" borderId="10" xfId="0" applyFont="1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>
      <alignment vertical="center" wrapText="1"/>
    </xf>
    <xf numFmtId="166" fontId="27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166" fontId="27" fillId="0" borderId="10" xfId="0" applyNumberFormat="1" applyFont="1" applyBorder="1" applyAlignment="1">
      <alignment/>
    </xf>
    <xf numFmtId="164" fontId="27" fillId="0" borderId="10" xfId="0" applyNumberFormat="1" applyFont="1" applyFill="1" applyBorder="1" applyAlignment="1">
      <alignment/>
    </xf>
    <xf numFmtId="165" fontId="27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>
      <alignment vertical="center"/>
    </xf>
    <xf numFmtId="166" fontId="28" fillId="24" borderId="10" xfId="0" applyNumberFormat="1" applyFont="1" applyFill="1" applyBorder="1" applyAlignment="1">
      <alignment horizontal="right" vertical="center"/>
    </xf>
    <xf numFmtId="164" fontId="27" fillId="0" borderId="10" xfId="0" applyNumberFormat="1" applyFont="1" applyBorder="1" applyAlignment="1">
      <alignment vertical="center"/>
    </xf>
    <xf numFmtId="166" fontId="27" fillId="0" borderId="10" xfId="0" applyNumberFormat="1" applyFont="1" applyBorder="1" applyAlignment="1">
      <alignment vertical="center"/>
    </xf>
    <xf numFmtId="164" fontId="27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32" fillId="0" borderId="0" xfId="0" applyFont="1" applyAlignment="1">
      <alignment vertical="center" wrapText="1"/>
    </xf>
    <xf numFmtId="166" fontId="27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64" fontId="29" fillId="0" borderId="10" xfId="0" applyNumberFormat="1" applyFont="1" applyFill="1" applyBorder="1" applyAlignment="1">
      <alignment vertical="center" wrapText="1"/>
    </xf>
    <xf numFmtId="166" fontId="27" fillId="0" borderId="10" xfId="0" applyNumberFormat="1" applyFont="1" applyFill="1" applyBorder="1" applyAlignment="1">
      <alignment vertical="center"/>
    </xf>
    <xf numFmtId="166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 applyProtection="1">
      <alignment/>
      <protection locked="0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9"/>
  <sheetViews>
    <sheetView tabSelected="1" view="pageBreakPreview" zoomScaleSheetLayoutView="100" zoomScalePageLayoutView="0" workbookViewId="0" topLeftCell="A10">
      <selection activeCell="CM13" sqref="CM13"/>
    </sheetView>
  </sheetViews>
  <sheetFormatPr defaultColWidth="9.00390625" defaultRowHeight="12.75"/>
  <cols>
    <col min="1" max="1" width="5.25390625" style="1" customWidth="1"/>
    <col min="2" max="2" width="34.25390625" style="1" bestFit="1" customWidth="1"/>
    <col min="3" max="3" width="10.625" style="1" customWidth="1"/>
    <col min="4" max="4" width="10.125" style="1" bestFit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75390625" style="1" bestFit="1" customWidth="1"/>
    <col min="10" max="10" width="10.125" style="1" bestFit="1" customWidth="1"/>
    <col min="11" max="11" width="11.00390625" style="1" bestFit="1" customWidth="1"/>
    <col min="12" max="12" width="12.25390625" style="1" customWidth="1"/>
    <col min="13" max="13" width="9.875" style="1" customWidth="1"/>
    <col min="14" max="14" width="11.125" style="1" customWidth="1"/>
    <col min="15" max="15" width="10.875" style="1" customWidth="1"/>
    <col min="16" max="16" width="12.625" style="1" customWidth="1"/>
    <col min="17" max="17" width="10.25390625" style="1" customWidth="1"/>
    <col min="18" max="18" width="11.25390625" style="1" customWidth="1"/>
    <col min="19" max="19" width="11.625" style="1" customWidth="1"/>
    <col min="20" max="20" width="11.25390625" style="1" customWidth="1"/>
    <col min="21" max="21" width="11.625" style="1" customWidth="1"/>
    <col min="22" max="22" width="11.00390625" style="1" bestFit="1" customWidth="1"/>
    <col min="23" max="23" width="12.125" style="1" customWidth="1"/>
    <col min="24" max="24" width="12.125" style="1" bestFit="1" customWidth="1"/>
    <col min="25" max="25" width="11.25390625" style="1" customWidth="1"/>
    <col min="26" max="26" width="11.00390625" style="1" bestFit="1" customWidth="1"/>
    <col min="27" max="27" width="12.375" style="1" customWidth="1"/>
    <col min="28" max="28" width="10.25390625" style="1" customWidth="1"/>
    <col min="29" max="29" width="10.125" style="1" bestFit="1" customWidth="1"/>
    <col min="30" max="30" width="10.75390625" style="1" customWidth="1"/>
    <col min="31" max="31" width="13.00390625" style="1" customWidth="1"/>
    <col min="32" max="32" width="12.125" style="1" bestFit="1" customWidth="1"/>
    <col min="33" max="33" width="11.375" style="1" customWidth="1"/>
    <col min="34" max="34" width="12.25390625" style="1" customWidth="1"/>
    <col min="35" max="35" width="13.00390625" style="1" customWidth="1"/>
    <col min="36" max="36" width="12.125" style="1" bestFit="1" customWidth="1"/>
    <col min="37" max="37" width="11.00390625" style="1" customWidth="1"/>
    <col min="38" max="38" width="10.875" style="1" customWidth="1"/>
    <col min="39" max="39" width="8.125" style="1" hidden="1" customWidth="1"/>
    <col min="40" max="40" width="9.25390625" style="1" hidden="1" customWidth="1"/>
    <col min="41" max="41" width="11.00390625" style="1" hidden="1" customWidth="1"/>
    <col min="42" max="42" width="12.25390625" style="1" customWidth="1"/>
    <col min="43" max="43" width="11.125" style="1" customWidth="1"/>
    <col min="44" max="44" width="10.125" style="1" bestFit="1" customWidth="1"/>
    <col min="45" max="45" width="11.00390625" style="1" bestFit="1" customWidth="1"/>
    <col min="46" max="46" width="12.375" style="1" customWidth="1"/>
    <col min="47" max="47" width="9.875" style="1" customWidth="1"/>
    <col min="48" max="48" width="10.75390625" style="1" customWidth="1"/>
    <col min="49" max="49" width="11.25390625" style="1" customWidth="1"/>
    <col min="50" max="50" width="10.25390625" style="1" customWidth="1"/>
    <col min="51" max="51" width="11.125" style="1" customWidth="1"/>
    <col min="52" max="52" width="11.00390625" style="1" customWidth="1"/>
    <col min="53" max="53" width="12.00390625" style="1" customWidth="1"/>
    <col min="54" max="54" width="10.25390625" style="1" customWidth="1"/>
    <col min="55" max="55" width="10.125" style="1" bestFit="1" customWidth="1"/>
    <col min="56" max="56" width="10.875" style="1" customWidth="1"/>
    <col min="57" max="57" width="12.875" style="1" customWidth="1"/>
    <col min="58" max="58" width="10.625" style="1" customWidth="1"/>
    <col min="59" max="59" width="10.125" style="1" bestFit="1" customWidth="1"/>
    <col min="60" max="60" width="11.00390625" style="1" bestFit="1" customWidth="1"/>
    <col min="61" max="61" width="10.25390625" style="1" customWidth="1"/>
    <col min="62" max="62" width="10.125" style="1" bestFit="1" customWidth="1"/>
    <col min="63" max="63" width="10.75390625" style="1" customWidth="1"/>
    <col min="64" max="64" width="11.375" style="1" customWidth="1"/>
    <col min="65" max="65" width="12.875" style="1" customWidth="1"/>
    <col min="66" max="66" width="11.75390625" style="1" customWidth="1"/>
    <col min="67" max="67" width="11.125" style="1" customWidth="1"/>
    <col min="68" max="68" width="10.125" style="1" bestFit="1" customWidth="1"/>
    <col min="69" max="69" width="11.00390625" style="1" bestFit="1" customWidth="1"/>
    <col min="70" max="70" width="11.375" style="1" customWidth="1"/>
    <col min="71" max="71" width="10.875" style="1" customWidth="1"/>
    <col min="72" max="72" width="10.125" style="1" bestFit="1" customWidth="1"/>
    <col min="73" max="73" width="11.00390625" style="1" bestFit="1" customWidth="1"/>
    <col min="74" max="74" width="11.125" style="1" customWidth="1"/>
    <col min="75" max="75" width="10.125" style="1" bestFit="1" customWidth="1"/>
    <col min="76" max="76" width="10.75390625" style="1" customWidth="1"/>
    <col min="77" max="77" width="10.875" style="1" customWidth="1"/>
    <col min="78" max="78" width="10.125" style="1" bestFit="1" customWidth="1"/>
    <col min="79" max="79" width="11.00390625" style="1" bestFit="1" customWidth="1"/>
    <col min="80" max="80" width="11.00390625" style="1" customWidth="1"/>
    <col min="81" max="82" width="12.00390625" style="1" customWidth="1"/>
    <col min="83" max="83" width="11.875" style="1" customWidth="1"/>
    <col min="84" max="84" width="12.25390625" style="1" customWidth="1"/>
    <col min="85" max="85" width="10.875" style="1" customWidth="1"/>
    <col min="86" max="87" width="12.25390625" style="1" customWidth="1"/>
    <col min="88" max="88" width="11.375" style="1" customWidth="1"/>
    <col min="89" max="89" width="12.875" style="1" customWidth="1"/>
    <col min="90" max="90" width="11.375" style="1" customWidth="1"/>
    <col min="91" max="93" width="11.125" style="1" customWidth="1"/>
    <col min="94" max="16384" width="9.125" style="1" customWidth="1"/>
  </cols>
  <sheetData>
    <row r="1" spans="1:9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2"/>
      <c r="R1" s="112"/>
      <c r="S1" s="11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</row>
    <row r="2" spans="1:95" ht="3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2"/>
      <c r="R2" s="112"/>
      <c r="S2" s="11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95" ht="15">
      <c r="A3" s="4"/>
      <c r="B3" s="4"/>
      <c r="C3" s="117" t="s">
        <v>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95" ht="15.75">
      <c r="A4" s="4"/>
      <c r="B4" s="4"/>
      <c r="C4" s="118" t="s">
        <v>53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21"/>
      <c r="P4" s="21"/>
      <c r="Q4" s="21"/>
      <c r="R4" s="21"/>
      <c r="S4" s="2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</row>
    <row r="5" spans="1:95" ht="15" customHeight="1">
      <c r="A5" s="5"/>
      <c r="B5" s="5"/>
      <c r="C5" s="53"/>
      <c r="D5" s="53"/>
      <c r="E5" s="53"/>
      <c r="F5" s="53"/>
      <c r="G5" s="119" t="s">
        <v>51</v>
      </c>
      <c r="H5" s="119"/>
      <c r="I5" s="119"/>
      <c r="J5" s="119"/>
      <c r="K5" s="53"/>
      <c r="L5" s="53"/>
      <c r="M5" s="53"/>
      <c r="N5" s="53"/>
      <c r="O5" s="20"/>
      <c r="P5" s="20"/>
      <c r="Q5" s="20"/>
      <c r="R5" s="20"/>
      <c r="S5" s="20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</row>
    <row r="6" spans="1:95" ht="12.75" customHeight="1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</row>
    <row r="7" spans="1:9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</row>
    <row r="8" spans="1:95" s="2" customFormat="1" ht="12.75" customHeight="1">
      <c r="A8" s="133" t="s">
        <v>31</v>
      </c>
      <c r="B8" s="133"/>
      <c r="C8" s="120"/>
      <c r="D8" s="121"/>
      <c r="E8" s="121"/>
      <c r="F8" s="23" t="s">
        <v>50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8"/>
      <c r="BL8" s="77" t="s">
        <v>2</v>
      </c>
      <c r="BM8" s="78"/>
      <c r="BN8" s="7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50"/>
      <c r="CM8" s="91" t="s">
        <v>36</v>
      </c>
      <c r="CN8" s="92"/>
      <c r="CO8" s="125"/>
      <c r="CP8" s="6"/>
      <c r="CQ8" s="6"/>
    </row>
    <row r="9" spans="1:95" s="2" customFormat="1" ht="12.75" customHeight="1">
      <c r="A9" s="133"/>
      <c r="B9" s="133"/>
      <c r="C9" s="19"/>
      <c r="D9" s="19"/>
      <c r="E9" s="19"/>
      <c r="F9" s="72" t="s">
        <v>3</v>
      </c>
      <c r="G9" s="73"/>
      <c r="H9" s="73"/>
      <c r="I9" s="16" t="s">
        <v>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47"/>
      <c r="BF9" s="72" t="s">
        <v>5</v>
      </c>
      <c r="BG9" s="73"/>
      <c r="BH9" s="73"/>
      <c r="BI9" s="91" t="s">
        <v>4</v>
      </c>
      <c r="BJ9" s="92"/>
      <c r="BK9" s="92"/>
      <c r="BL9" s="80"/>
      <c r="BM9" s="81"/>
      <c r="BN9" s="82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2"/>
      <c r="CM9" s="126"/>
      <c r="CN9" s="122"/>
      <c r="CO9" s="123"/>
      <c r="CP9" s="6"/>
      <c r="CQ9" s="6"/>
    </row>
    <row r="10" spans="1:95" s="2" customFormat="1" ht="25.5" customHeight="1">
      <c r="A10" s="63"/>
      <c r="B10" s="63"/>
      <c r="C10" s="19"/>
      <c r="D10" s="19"/>
      <c r="E10" s="19"/>
      <c r="F10" s="70"/>
      <c r="G10" s="66"/>
      <c r="H10" s="66"/>
      <c r="I10" s="70" t="s">
        <v>37</v>
      </c>
      <c r="J10" s="66"/>
      <c r="K10" s="67"/>
      <c r="L10" s="74" t="s">
        <v>40</v>
      </c>
      <c r="M10" s="24" t="s">
        <v>4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22"/>
      <c r="AF10" s="70" t="s">
        <v>38</v>
      </c>
      <c r="AG10" s="66"/>
      <c r="AH10" s="67"/>
      <c r="AI10" s="75" t="s">
        <v>40</v>
      </c>
      <c r="AJ10" s="24" t="s">
        <v>4</v>
      </c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22"/>
      <c r="BF10" s="70"/>
      <c r="BG10" s="66"/>
      <c r="BH10" s="66"/>
      <c r="BI10" s="93"/>
      <c r="BJ10" s="94"/>
      <c r="BK10" s="94"/>
      <c r="BL10" s="83"/>
      <c r="BM10" s="84"/>
      <c r="BN10" s="85"/>
      <c r="BO10" s="51" t="s">
        <v>4</v>
      </c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2"/>
      <c r="CM10" s="126"/>
      <c r="CN10" s="122"/>
      <c r="CO10" s="123"/>
      <c r="CP10" s="6"/>
      <c r="CQ10" s="6"/>
    </row>
    <row r="11" spans="1:95" s="2" customFormat="1" ht="32.25" customHeight="1">
      <c r="A11" s="63"/>
      <c r="B11" s="63"/>
      <c r="C11" s="66" t="s">
        <v>52</v>
      </c>
      <c r="D11" s="66"/>
      <c r="E11" s="67"/>
      <c r="F11" s="70"/>
      <c r="G11" s="66"/>
      <c r="H11" s="66"/>
      <c r="I11" s="70"/>
      <c r="J11" s="66"/>
      <c r="K11" s="67"/>
      <c r="L11" s="75"/>
      <c r="M11" s="113" t="s">
        <v>6</v>
      </c>
      <c r="N11" s="63"/>
      <c r="O11" s="63"/>
      <c r="P11" s="89" t="s">
        <v>40</v>
      </c>
      <c r="Q11" s="114" t="s">
        <v>7</v>
      </c>
      <c r="R11" s="63"/>
      <c r="S11" s="63"/>
      <c r="T11" s="63" t="s">
        <v>8</v>
      </c>
      <c r="U11" s="63"/>
      <c r="V11" s="63"/>
      <c r="W11" s="64" t="s">
        <v>40</v>
      </c>
      <c r="X11" s="63" t="s">
        <v>9</v>
      </c>
      <c r="Y11" s="63"/>
      <c r="Z11" s="63"/>
      <c r="AA11" s="64" t="s">
        <v>40</v>
      </c>
      <c r="AB11" s="63" t="s">
        <v>39</v>
      </c>
      <c r="AC11" s="63"/>
      <c r="AD11" s="63"/>
      <c r="AE11" s="89" t="s">
        <v>40</v>
      </c>
      <c r="AF11" s="70"/>
      <c r="AG11" s="66"/>
      <c r="AH11" s="67"/>
      <c r="AI11" s="75"/>
      <c r="AJ11" s="113" t="s">
        <v>10</v>
      </c>
      <c r="AK11" s="63"/>
      <c r="AL11" s="63"/>
      <c r="AM11" s="63" t="s">
        <v>11</v>
      </c>
      <c r="AN11" s="63"/>
      <c r="AO11" s="63"/>
      <c r="AP11" s="64" t="s">
        <v>40</v>
      </c>
      <c r="AQ11" s="63" t="s">
        <v>12</v>
      </c>
      <c r="AR11" s="63"/>
      <c r="AS11" s="63"/>
      <c r="AT11" s="64" t="s">
        <v>40</v>
      </c>
      <c r="AU11" s="63" t="s">
        <v>48</v>
      </c>
      <c r="AV11" s="63"/>
      <c r="AW11" s="132"/>
      <c r="AX11" s="63" t="s">
        <v>44</v>
      </c>
      <c r="AY11" s="63"/>
      <c r="AZ11" s="63"/>
      <c r="BA11" s="64" t="s">
        <v>40</v>
      </c>
      <c r="BB11" s="95" t="s">
        <v>49</v>
      </c>
      <c r="BC11" s="95"/>
      <c r="BD11" s="95"/>
      <c r="BE11" s="64" t="s">
        <v>40</v>
      </c>
      <c r="BF11" s="70"/>
      <c r="BG11" s="66"/>
      <c r="BH11" s="67"/>
      <c r="BI11" s="122" t="s">
        <v>43</v>
      </c>
      <c r="BJ11" s="122"/>
      <c r="BK11" s="123"/>
      <c r="BL11" s="83"/>
      <c r="BM11" s="84"/>
      <c r="BN11" s="85"/>
      <c r="BO11" s="103" t="s">
        <v>32</v>
      </c>
      <c r="BP11" s="103"/>
      <c r="BQ11" s="104"/>
      <c r="BR11" s="64" t="s">
        <v>42</v>
      </c>
      <c r="BS11" s="107" t="s">
        <v>1</v>
      </c>
      <c r="BT11" s="107"/>
      <c r="BU11" s="107"/>
      <c r="BV11" s="108" t="s">
        <v>33</v>
      </c>
      <c r="BW11" s="103"/>
      <c r="BX11" s="104"/>
      <c r="BY11" s="108" t="s">
        <v>34</v>
      </c>
      <c r="BZ11" s="103"/>
      <c r="CA11" s="104"/>
      <c r="CB11" s="110" t="s">
        <v>42</v>
      </c>
      <c r="CC11" s="128" t="s">
        <v>13</v>
      </c>
      <c r="CD11" s="129"/>
      <c r="CE11" s="130"/>
      <c r="CF11" s="98" t="s">
        <v>42</v>
      </c>
      <c r="CG11" s="100" t="s">
        <v>14</v>
      </c>
      <c r="CH11" s="101"/>
      <c r="CI11" s="101"/>
      <c r="CJ11" s="101"/>
      <c r="CK11" s="101"/>
      <c r="CL11" s="102"/>
      <c r="CM11" s="126"/>
      <c r="CN11" s="122"/>
      <c r="CO11" s="123"/>
      <c r="CP11" s="6"/>
      <c r="CQ11" s="6"/>
    </row>
    <row r="12" spans="1:95" s="2" customFormat="1" ht="83.25" customHeight="1">
      <c r="A12" s="63"/>
      <c r="B12" s="63"/>
      <c r="C12" s="68"/>
      <c r="D12" s="68"/>
      <c r="E12" s="69"/>
      <c r="F12" s="71"/>
      <c r="G12" s="68"/>
      <c r="H12" s="68"/>
      <c r="I12" s="71"/>
      <c r="J12" s="68"/>
      <c r="K12" s="69"/>
      <c r="L12" s="76"/>
      <c r="M12" s="113"/>
      <c r="N12" s="63"/>
      <c r="O12" s="63"/>
      <c r="P12" s="90"/>
      <c r="Q12" s="115"/>
      <c r="R12" s="116"/>
      <c r="S12" s="116"/>
      <c r="T12" s="63"/>
      <c r="U12" s="63"/>
      <c r="V12" s="63"/>
      <c r="W12" s="65"/>
      <c r="X12" s="63"/>
      <c r="Y12" s="63"/>
      <c r="Z12" s="63"/>
      <c r="AA12" s="65"/>
      <c r="AB12" s="63"/>
      <c r="AC12" s="63"/>
      <c r="AD12" s="63"/>
      <c r="AE12" s="90"/>
      <c r="AF12" s="71"/>
      <c r="AG12" s="68"/>
      <c r="AH12" s="69"/>
      <c r="AI12" s="76"/>
      <c r="AJ12" s="113"/>
      <c r="AK12" s="63"/>
      <c r="AL12" s="63"/>
      <c r="AM12" s="63"/>
      <c r="AN12" s="63"/>
      <c r="AO12" s="63"/>
      <c r="AP12" s="65"/>
      <c r="AQ12" s="63"/>
      <c r="AR12" s="63"/>
      <c r="AS12" s="63"/>
      <c r="AT12" s="65"/>
      <c r="AU12" s="63"/>
      <c r="AV12" s="63"/>
      <c r="AW12" s="132"/>
      <c r="AX12" s="63"/>
      <c r="AY12" s="63"/>
      <c r="AZ12" s="63"/>
      <c r="BA12" s="65"/>
      <c r="BB12" s="95"/>
      <c r="BC12" s="95"/>
      <c r="BD12" s="95"/>
      <c r="BE12" s="65"/>
      <c r="BF12" s="71"/>
      <c r="BG12" s="68"/>
      <c r="BH12" s="69"/>
      <c r="BI12" s="94"/>
      <c r="BJ12" s="94"/>
      <c r="BK12" s="124"/>
      <c r="BL12" s="86"/>
      <c r="BM12" s="87"/>
      <c r="BN12" s="88"/>
      <c r="BO12" s="105"/>
      <c r="BP12" s="105"/>
      <c r="BQ12" s="106"/>
      <c r="BR12" s="65"/>
      <c r="BS12" s="107" t="s">
        <v>35</v>
      </c>
      <c r="BT12" s="107"/>
      <c r="BU12" s="107"/>
      <c r="BV12" s="109"/>
      <c r="BW12" s="105"/>
      <c r="BX12" s="106"/>
      <c r="BY12" s="109"/>
      <c r="BZ12" s="105"/>
      <c r="CA12" s="106"/>
      <c r="CB12" s="111"/>
      <c r="CC12" s="115"/>
      <c r="CD12" s="116"/>
      <c r="CE12" s="131"/>
      <c r="CF12" s="99"/>
      <c r="CG12" s="96" t="s">
        <v>15</v>
      </c>
      <c r="CH12" s="96"/>
      <c r="CI12" s="96"/>
      <c r="CJ12" s="96" t="s">
        <v>16</v>
      </c>
      <c r="CK12" s="96"/>
      <c r="CL12" s="97"/>
      <c r="CM12" s="93"/>
      <c r="CN12" s="94"/>
      <c r="CO12" s="124"/>
      <c r="CP12" s="6"/>
      <c r="CQ12" s="6"/>
    </row>
    <row r="13" spans="1:95" s="2" customFormat="1" ht="38.25" customHeight="1">
      <c r="A13" s="63"/>
      <c r="B13" s="63"/>
      <c r="C13" s="7" t="s">
        <v>55</v>
      </c>
      <c r="D13" s="7" t="s">
        <v>54</v>
      </c>
      <c r="E13" s="7" t="s">
        <v>19</v>
      </c>
      <c r="F13" s="7" t="s">
        <v>55</v>
      </c>
      <c r="G13" s="7" t="s">
        <v>54</v>
      </c>
      <c r="H13" s="9" t="s">
        <v>19</v>
      </c>
      <c r="I13" s="7" t="s">
        <v>55</v>
      </c>
      <c r="J13" s="7" t="s">
        <v>54</v>
      </c>
      <c r="K13" s="9" t="s">
        <v>19</v>
      </c>
      <c r="L13" s="7" t="s">
        <v>41</v>
      </c>
      <c r="M13" s="7" t="s">
        <v>55</v>
      </c>
      <c r="N13" s="7" t="s">
        <v>54</v>
      </c>
      <c r="O13" s="7" t="s">
        <v>19</v>
      </c>
      <c r="P13" s="7" t="s">
        <v>41</v>
      </c>
      <c r="Q13" s="7" t="s">
        <v>55</v>
      </c>
      <c r="R13" s="7" t="s">
        <v>54</v>
      </c>
      <c r="S13" s="7" t="s">
        <v>19</v>
      </c>
      <c r="T13" s="7" t="s">
        <v>55</v>
      </c>
      <c r="U13" s="7" t="s">
        <v>54</v>
      </c>
      <c r="V13" s="7" t="s">
        <v>19</v>
      </c>
      <c r="W13" s="7" t="s">
        <v>41</v>
      </c>
      <c r="X13" s="7" t="s">
        <v>55</v>
      </c>
      <c r="Y13" s="7" t="s">
        <v>54</v>
      </c>
      <c r="Z13" s="7" t="s">
        <v>19</v>
      </c>
      <c r="AA13" s="7" t="s">
        <v>41</v>
      </c>
      <c r="AB13" s="7" t="s">
        <v>55</v>
      </c>
      <c r="AC13" s="7" t="s">
        <v>54</v>
      </c>
      <c r="AD13" s="7" t="s">
        <v>19</v>
      </c>
      <c r="AE13" s="7" t="s">
        <v>41</v>
      </c>
      <c r="AF13" s="7" t="s">
        <v>55</v>
      </c>
      <c r="AG13" s="7" t="s">
        <v>54</v>
      </c>
      <c r="AH13" s="7" t="s">
        <v>19</v>
      </c>
      <c r="AI13" s="7" t="s">
        <v>41</v>
      </c>
      <c r="AJ13" s="7" t="s">
        <v>55</v>
      </c>
      <c r="AK13" s="7" t="s">
        <v>54</v>
      </c>
      <c r="AL13" s="7" t="s">
        <v>19</v>
      </c>
      <c r="AM13" s="7" t="s">
        <v>17</v>
      </c>
      <c r="AN13" s="7" t="s">
        <v>18</v>
      </c>
      <c r="AO13" s="7" t="s">
        <v>19</v>
      </c>
      <c r="AP13" s="7" t="s">
        <v>41</v>
      </c>
      <c r="AQ13" s="7" t="s">
        <v>55</v>
      </c>
      <c r="AR13" s="7" t="s">
        <v>54</v>
      </c>
      <c r="AS13" s="7" t="s">
        <v>19</v>
      </c>
      <c r="AT13" s="7" t="s">
        <v>41</v>
      </c>
      <c r="AU13" s="7" t="s">
        <v>55</v>
      </c>
      <c r="AV13" s="7" t="s">
        <v>54</v>
      </c>
      <c r="AW13" s="7" t="s">
        <v>19</v>
      </c>
      <c r="AX13" s="7" t="s">
        <v>55</v>
      </c>
      <c r="AY13" s="7" t="s">
        <v>54</v>
      </c>
      <c r="AZ13" s="7" t="s">
        <v>19</v>
      </c>
      <c r="BA13" s="7" t="s">
        <v>41</v>
      </c>
      <c r="BB13" s="7" t="s">
        <v>55</v>
      </c>
      <c r="BC13" s="7" t="s">
        <v>54</v>
      </c>
      <c r="BD13" s="7" t="s">
        <v>19</v>
      </c>
      <c r="BE13" s="7"/>
      <c r="BF13" s="7" t="s">
        <v>55</v>
      </c>
      <c r="BG13" s="7" t="s">
        <v>54</v>
      </c>
      <c r="BH13" s="9" t="s">
        <v>19</v>
      </c>
      <c r="BI13" s="7" t="s">
        <v>55</v>
      </c>
      <c r="BJ13" s="7" t="s">
        <v>54</v>
      </c>
      <c r="BK13" s="7" t="s">
        <v>19</v>
      </c>
      <c r="BL13" s="7" t="s">
        <v>55</v>
      </c>
      <c r="BM13" s="7" t="s">
        <v>54</v>
      </c>
      <c r="BN13" s="7" t="s">
        <v>19</v>
      </c>
      <c r="BO13" s="7" t="s">
        <v>55</v>
      </c>
      <c r="BP13" s="7" t="s">
        <v>54</v>
      </c>
      <c r="BQ13" s="7" t="s">
        <v>19</v>
      </c>
      <c r="BR13" s="9" t="s">
        <v>41</v>
      </c>
      <c r="BS13" s="7" t="s">
        <v>55</v>
      </c>
      <c r="BT13" s="7" t="s">
        <v>54</v>
      </c>
      <c r="BU13" s="7" t="s">
        <v>19</v>
      </c>
      <c r="BV13" s="7" t="s">
        <v>55</v>
      </c>
      <c r="BW13" s="7" t="s">
        <v>54</v>
      </c>
      <c r="BX13" s="7" t="s">
        <v>19</v>
      </c>
      <c r="BY13" s="7" t="s">
        <v>55</v>
      </c>
      <c r="BZ13" s="7" t="s">
        <v>54</v>
      </c>
      <c r="CA13" s="7" t="s">
        <v>19</v>
      </c>
      <c r="CB13" s="9" t="s">
        <v>41</v>
      </c>
      <c r="CC13" s="7" t="s">
        <v>55</v>
      </c>
      <c r="CD13" s="7" t="s">
        <v>54</v>
      </c>
      <c r="CE13" s="7" t="s">
        <v>19</v>
      </c>
      <c r="CF13" s="9" t="s">
        <v>41</v>
      </c>
      <c r="CG13" s="7" t="s">
        <v>55</v>
      </c>
      <c r="CH13" s="7" t="s">
        <v>54</v>
      </c>
      <c r="CI13" s="7" t="s">
        <v>19</v>
      </c>
      <c r="CJ13" s="7" t="s">
        <v>55</v>
      </c>
      <c r="CK13" s="7" t="s">
        <v>54</v>
      </c>
      <c r="CL13" s="7" t="s">
        <v>19</v>
      </c>
      <c r="CM13" s="7" t="s">
        <v>55</v>
      </c>
      <c r="CN13" s="7" t="s">
        <v>54</v>
      </c>
      <c r="CO13" s="7" t="s">
        <v>19</v>
      </c>
      <c r="CP13" s="8"/>
      <c r="CQ13" s="8"/>
    </row>
    <row r="14" spans="1:95" ht="24.75" customHeight="1">
      <c r="A14" s="10">
        <v>1</v>
      </c>
      <c r="B14" s="12" t="s">
        <v>45</v>
      </c>
      <c r="C14" s="25">
        <f aca="true" t="shared" si="0" ref="C14:C24">F14+BF14</f>
        <v>1255.7</v>
      </c>
      <c r="D14" s="29">
        <f aca="true" t="shared" si="1" ref="D14:D24">G14+BG14</f>
        <v>119</v>
      </c>
      <c r="E14" s="25">
        <f aca="true" t="shared" si="2" ref="E14:E38">D14/C14*100</f>
        <v>9.476785856494384</v>
      </c>
      <c r="F14" s="26">
        <f aca="true" t="shared" si="3" ref="F14:F24">+I14+AF14</f>
        <v>329.8</v>
      </c>
      <c r="G14" s="28">
        <f aca="true" t="shared" si="4" ref="G14:G24">+J14+AG14</f>
        <v>56.6</v>
      </c>
      <c r="H14" s="25">
        <f aca="true" t="shared" si="5" ref="H14:H24">G14/F14*100</f>
        <v>17.16191631291692</v>
      </c>
      <c r="I14" s="25">
        <f aca="true" t="shared" si="6" ref="I14:J17">+M14+Q14+T14+X14+AB14</f>
        <v>208.5</v>
      </c>
      <c r="J14" s="29">
        <f t="shared" si="6"/>
        <v>11</v>
      </c>
      <c r="K14" s="25">
        <f aca="true" t="shared" si="7" ref="K14:K24">J14/I14*100</f>
        <v>5.275779376498801</v>
      </c>
      <c r="L14" s="25">
        <f>+J14/(G14)*100</f>
        <v>19.434628975265017</v>
      </c>
      <c r="M14" s="41">
        <v>31.4</v>
      </c>
      <c r="N14" s="28">
        <v>4.7</v>
      </c>
      <c r="O14" s="25">
        <f aca="true" t="shared" si="8" ref="O14:O24">N14/M14*100</f>
        <v>14.96815286624204</v>
      </c>
      <c r="P14" s="25">
        <f aca="true" t="shared" si="9" ref="P14:P38">+N14/G14*100</f>
        <v>8.303886925795053</v>
      </c>
      <c r="Q14" s="26">
        <v>2.1</v>
      </c>
      <c r="R14" s="25"/>
      <c r="S14" s="25">
        <f aca="true" t="shared" si="10" ref="S14:S24">R14/Q14*100</f>
        <v>0</v>
      </c>
      <c r="T14" s="25">
        <v>25</v>
      </c>
      <c r="U14" s="28">
        <v>0.3</v>
      </c>
      <c r="V14" s="25">
        <f aca="true" t="shared" si="11" ref="V14:V38">U14/T14*100</f>
        <v>1.2</v>
      </c>
      <c r="W14" s="25">
        <f>+U14/(G14)*100</f>
        <v>0.5300353356890459</v>
      </c>
      <c r="X14" s="41">
        <v>140</v>
      </c>
      <c r="Y14" s="28">
        <v>6</v>
      </c>
      <c r="Z14" s="25">
        <f aca="true" t="shared" si="12" ref="Z14:Z24">Y14/X14*100</f>
        <v>4.285714285714286</v>
      </c>
      <c r="AA14" s="25">
        <f aca="true" t="shared" si="13" ref="AA14:AA38">+Y14/(G14)*100</f>
        <v>10.60070671378092</v>
      </c>
      <c r="AB14" s="29">
        <v>10</v>
      </c>
      <c r="AC14" s="29">
        <v>0</v>
      </c>
      <c r="AD14" s="29">
        <f aca="true" t="shared" si="14" ref="AD14:AD38">AC14/AB14*100</f>
        <v>0</v>
      </c>
      <c r="AE14" s="29">
        <f aca="true" t="shared" si="15" ref="AE14:AE38">+AC14/(G14)*100</f>
        <v>0</v>
      </c>
      <c r="AF14" s="29">
        <f>+AJ14+AQ14+AU14+AX14+BB14</f>
        <v>121.3</v>
      </c>
      <c r="AG14" s="29">
        <f>+AK14+AR14+AV14+AY14+BC14+45.6</f>
        <v>45.6</v>
      </c>
      <c r="AH14" s="25">
        <f aca="true" t="shared" si="16" ref="AH14:AH24">AG14/AF14*100</f>
        <v>37.59274525968673</v>
      </c>
      <c r="AI14" s="25">
        <f aca="true" t="shared" si="17" ref="AI14:AI38">+AG14/(G14)*100</f>
        <v>80.56537102473497</v>
      </c>
      <c r="AJ14" s="41">
        <v>120</v>
      </c>
      <c r="AK14" s="28"/>
      <c r="AL14" s="25">
        <f aca="true" t="shared" si="18" ref="AL14:AL24">AK14/AJ14*100</f>
        <v>0</v>
      </c>
      <c r="AM14" s="26"/>
      <c r="AN14" s="26"/>
      <c r="AO14" s="25"/>
      <c r="AP14" s="25">
        <f aca="true" t="shared" si="19" ref="AP14:AP38">+AK14/(G14)*100</f>
        <v>0</v>
      </c>
      <c r="AQ14" s="41">
        <v>1.3</v>
      </c>
      <c r="AR14" s="28"/>
      <c r="AS14" s="25">
        <f aca="true" t="shared" si="20" ref="AS14:AS24">AR14/AQ14*100</f>
        <v>0</v>
      </c>
      <c r="AT14" s="25">
        <f aca="true" t="shared" si="21" ref="AT14:AT38">+AR14/(G14)*100</f>
        <v>0</v>
      </c>
      <c r="AU14" s="26"/>
      <c r="AV14" s="26"/>
      <c r="AW14" s="25"/>
      <c r="AX14" s="25"/>
      <c r="AY14" s="29"/>
      <c r="AZ14" s="29"/>
      <c r="BA14" s="29">
        <f aca="true" t="shared" si="22" ref="BA14:BA38">+AY14/(G14)*100</f>
        <v>0</v>
      </c>
      <c r="BB14" s="29"/>
      <c r="BC14" s="28"/>
      <c r="BD14" s="29" t="e">
        <f>BC14/BB14*100</f>
        <v>#DIV/0!</v>
      </c>
      <c r="BE14" s="29">
        <f>BC14/G14*100</f>
        <v>0</v>
      </c>
      <c r="BF14" s="29">
        <v>925.9</v>
      </c>
      <c r="BG14" s="28">
        <v>62.4</v>
      </c>
      <c r="BH14" s="25">
        <f aca="true" t="shared" si="23" ref="BH14:BH24">BG14/BF14*100</f>
        <v>6.739388702883681</v>
      </c>
      <c r="BI14" s="42">
        <v>727.3</v>
      </c>
      <c r="BJ14" s="28">
        <v>57.7</v>
      </c>
      <c r="BK14" s="25">
        <f aca="true" t="shared" si="24" ref="BK14:BK24">BJ14/BI14*100</f>
        <v>7.933452495531418</v>
      </c>
      <c r="BL14" s="43">
        <v>1255.7</v>
      </c>
      <c r="BM14" s="36">
        <v>65.2</v>
      </c>
      <c r="BN14" s="25">
        <f aca="true" t="shared" si="25" ref="BN14:BN24">BM14/BL14*100</f>
        <v>5.192323007087681</v>
      </c>
      <c r="BO14" s="25">
        <v>448.7</v>
      </c>
      <c r="BP14" s="29">
        <v>19</v>
      </c>
      <c r="BQ14" s="25">
        <f aca="true" t="shared" si="26" ref="BQ14:BQ24">BP14/BO14*100</f>
        <v>4.234455092489414</v>
      </c>
      <c r="BR14" s="25">
        <f aca="true" t="shared" si="27" ref="BR14:BR24">+BP14/BM14*100</f>
        <v>29.141104294478527</v>
      </c>
      <c r="BS14" s="25">
        <v>444.7</v>
      </c>
      <c r="BT14" s="25">
        <v>19</v>
      </c>
      <c r="BU14" s="25">
        <f aca="true" t="shared" si="28" ref="BU14:BU24">BT14/BS14*100</f>
        <v>4.272543287609625</v>
      </c>
      <c r="BV14" s="25">
        <v>142.6</v>
      </c>
      <c r="BW14" s="25">
        <v>21</v>
      </c>
      <c r="BX14" s="25">
        <f>BW14/BV14*100</f>
        <v>14.726507713884992</v>
      </c>
      <c r="BY14" s="25">
        <v>132</v>
      </c>
      <c r="BZ14" s="25">
        <v>18.9</v>
      </c>
      <c r="CA14" s="25">
        <f aca="true" t="shared" si="29" ref="CA14:CA24">BZ14/BY14*100</f>
        <v>14.318181818181817</v>
      </c>
      <c r="CB14" s="25">
        <f aca="true" t="shared" si="30" ref="CB14:CB24">+BZ14/BM14*100</f>
        <v>28.987730061349694</v>
      </c>
      <c r="CC14" s="37">
        <v>329.4</v>
      </c>
      <c r="CD14" s="34">
        <v>27.3</v>
      </c>
      <c r="CE14" s="25">
        <f aca="true" t="shared" si="31" ref="CE14:CE24">CD14/CC14*100</f>
        <v>8.287795992714027</v>
      </c>
      <c r="CF14" s="25">
        <f>CD14/BM14*100</f>
        <v>41.871165644171775</v>
      </c>
      <c r="CG14" s="46">
        <v>258.5</v>
      </c>
      <c r="CH14" s="31"/>
      <c r="CI14" s="25">
        <f aca="true" t="shared" si="32" ref="CI14:CI24">CH14/CG14*100</f>
        <v>0</v>
      </c>
      <c r="CJ14" s="33">
        <v>58.8</v>
      </c>
      <c r="CK14" s="31"/>
      <c r="CL14" s="25">
        <f aca="true" t="shared" si="33" ref="CL14:CL24">CK14/CJ14*100</f>
        <v>0</v>
      </c>
      <c r="CM14" s="25">
        <f aca="true" t="shared" si="34" ref="CM14:CM24">+BL14-C14</f>
        <v>0</v>
      </c>
      <c r="CN14" s="25">
        <f aca="true" t="shared" si="35" ref="CN14:CN24">D14-BM14</f>
        <v>53.8</v>
      </c>
      <c r="CO14" s="25"/>
      <c r="CP14" s="5"/>
      <c r="CQ14" s="5"/>
    </row>
    <row r="15" spans="1:95" ht="14.25" customHeight="1">
      <c r="A15" s="10">
        <v>2</v>
      </c>
      <c r="B15" s="12" t="s">
        <v>20</v>
      </c>
      <c r="C15" s="25">
        <f t="shared" si="0"/>
        <v>1252.7</v>
      </c>
      <c r="D15" s="29">
        <f t="shared" si="1"/>
        <v>70.39999999999999</v>
      </c>
      <c r="E15" s="25">
        <f t="shared" si="2"/>
        <v>5.619861100023947</v>
      </c>
      <c r="F15" s="26">
        <f t="shared" si="3"/>
        <v>277.09999999999997</v>
      </c>
      <c r="G15" s="28">
        <f t="shared" si="4"/>
        <v>4.1</v>
      </c>
      <c r="H15" s="25">
        <f t="shared" si="5"/>
        <v>1.4796102490075786</v>
      </c>
      <c r="I15" s="25">
        <f t="shared" si="6"/>
        <v>256.9</v>
      </c>
      <c r="J15" s="29">
        <f t="shared" si="6"/>
        <v>3.9</v>
      </c>
      <c r="K15" s="25">
        <f t="shared" si="7"/>
        <v>1.5181004281821722</v>
      </c>
      <c r="L15" s="25">
        <f aca="true" t="shared" si="36" ref="L15:L24">+J15/(G15)*100</f>
        <v>95.1219512195122</v>
      </c>
      <c r="M15" s="27">
        <v>166.8</v>
      </c>
      <c r="N15" s="28">
        <v>2.1</v>
      </c>
      <c r="O15" s="25">
        <f t="shared" si="8"/>
        <v>1.2589928057553956</v>
      </c>
      <c r="P15" s="25">
        <f t="shared" si="9"/>
        <v>51.21951219512195</v>
      </c>
      <c r="Q15" s="26">
        <v>2.1</v>
      </c>
      <c r="R15" s="26"/>
      <c r="S15" s="25">
        <f t="shared" si="10"/>
        <v>0</v>
      </c>
      <c r="T15" s="27">
        <v>27</v>
      </c>
      <c r="U15" s="28">
        <v>0.2</v>
      </c>
      <c r="V15" s="29">
        <f t="shared" si="11"/>
        <v>0.7407407407407408</v>
      </c>
      <c r="W15" s="29">
        <f>+U15/(G15)*100</f>
        <v>4.878048780487806</v>
      </c>
      <c r="X15" s="55">
        <v>46</v>
      </c>
      <c r="Y15" s="28">
        <v>1.2</v>
      </c>
      <c r="Z15" s="25">
        <f t="shared" si="12"/>
        <v>2.608695652173913</v>
      </c>
      <c r="AA15" s="25">
        <f t="shared" si="13"/>
        <v>29.268292682926834</v>
      </c>
      <c r="AB15" s="29">
        <v>15</v>
      </c>
      <c r="AC15" s="29">
        <v>0.4</v>
      </c>
      <c r="AD15" s="29">
        <f t="shared" si="14"/>
        <v>2.666666666666667</v>
      </c>
      <c r="AE15" s="29">
        <f t="shared" si="15"/>
        <v>9.756097560975611</v>
      </c>
      <c r="AF15" s="29">
        <f aca="true" t="shared" si="37" ref="AF15:AF24">+AJ15+AQ15+AU15+AX15+BB15</f>
        <v>20.2</v>
      </c>
      <c r="AG15" s="29">
        <f>+AK15+AR15+AV15+AY15+BC15+0.2</f>
        <v>0.2</v>
      </c>
      <c r="AH15" s="25">
        <f t="shared" si="16"/>
        <v>0.9900990099009901</v>
      </c>
      <c r="AI15" s="25">
        <f t="shared" si="17"/>
        <v>4.878048780487806</v>
      </c>
      <c r="AJ15" s="27">
        <v>20.2</v>
      </c>
      <c r="AK15" s="28"/>
      <c r="AL15" s="25">
        <f t="shared" si="18"/>
        <v>0</v>
      </c>
      <c r="AM15" s="26"/>
      <c r="AN15" s="26"/>
      <c r="AO15" s="25"/>
      <c r="AP15" s="25">
        <f t="shared" si="19"/>
        <v>0</v>
      </c>
      <c r="AQ15" s="27">
        <v>0</v>
      </c>
      <c r="AR15" s="28"/>
      <c r="AS15" s="25"/>
      <c r="AT15" s="25">
        <f t="shared" si="21"/>
        <v>0</v>
      </c>
      <c r="AU15" s="26"/>
      <c r="AV15" s="26"/>
      <c r="AW15" s="25"/>
      <c r="AX15" s="25"/>
      <c r="AY15" s="29"/>
      <c r="AZ15" s="29"/>
      <c r="BA15" s="29">
        <f t="shared" si="22"/>
        <v>0</v>
      </c>
      <c r="BB15" s="29"/>
      <c r="BC15" s="28"/>
      <c r="BD15" s="29"/>
      <c r="BE15" s="29">
        <f>BC15/G15*100</f>
        <v>0</v>
      </c>
      <c r="BF15" s="29">
        <v>975.6</v>
      </c>
      <c r="BG15" s="28">
        <v>66.3</v>
      </c>
      <c r="BH15" s="25">
        <f t="shared" si="23"/>
        <v>6.7958179581795815</v>
      </c>
      <c r="BI15" s="30">
        <v>777.3</v>
      </c>
      <c r="BJ15" s="28">
        <v>61.6</v>
      </c>
      <c r="BK15" s="25">
        <f t="shared" si="24"/>
        <v>7.924868133281874</v>
      </c>
      <c r="BL15" s="32">
        <v>1252.7</v>
      </c>
      <c r="BM15" s="36">
        <v>19.8</v>
      </c>
      <c r="BN15" s="25">
        <f t="shared" si="25"/>
        <v>1.5805859343817354</v>
      </c>
      <c r="BO15" s="35">
        <v>544.7</v>
      </c>
      <c r="BP15" s="25">
        <v>19.8</v>
      </c>
      <c r="BQ15" s="25">
        <f t="shared" si="26"/>
        <v>3.635028456030843</v>
      </c>
      <c r="BR15" s="25">
        <f t="shared" si="27"/>
        <v>100</v>
      </c>
      <c r="BS15" s="35">
        <v>540.7</v>
      </c>
      <c r="BT15" s="25">
        <v>19.8</v>
      </c>
      <c r="BU15" s="25">
        <f t="shared" si="28"/>
        <v>3.6619197336785647</v>
      </c>
      <c r="BV15" s="25">
        <v>142.2</v>
      </c>
      <c r="BW15" s="25"/>
      <c r="BX15" s="25"/>
      <c r="BY15" s="29">
        <v>131.6</v>
      </c>
      <c r="BZ15" s="25"/>
      <c r="CA15" s="25">
        <f t="shared" si="29"/>
        <v>0</v>
      </c>
      <c r="CB15" s="25">
        <f t="shared" si="30"/>
        <v>0</v>
      </c>
      <c r="CC15" s="33">
        <v>226.4</v>
      </c>
      <c r="CD15" s="31"/>
      <c r="CE15" s="25">
        <f t="shared" si="31"/>
        <v>0</v>
      </c>
      <c r="CF15" s="25">
        <f>CD15/BM15*100</f>
        <v>0</v>
      </c>
      <c r="CG15" s="37">
        <v>172</v>
      </c>
      <c r="CH15" s="31"/>
      <c r="CI15" s="25">
        <f t="shared" si="32"/>
        <v>0</v>
      </c>
      <c r="CJ15" s="37">
        <v>1.6</v>
      </c>
      <c r="CK15" s="34"/>
      <c r="CL15" s="25">
        <f t="shared" si="33"/>
        <v>0</v>
      </c>
      <c r="CM15" s="25">
        <f t="shared" si="34"/>
        <v>0</v>
      </c>
      <c r="CN15" s="25">
        <f t="shared" si="35"/>
        <v>50.599999999999994</v>
      </c>
      <c r="CO15" s="25"/>
      <c r="CP15" s="5"/>
      <c r="CQ15" s="5"/>
    </row>
    <row r="16" spans="1:95" ht="15" customHeight="1">
      <c r="A16" s="10">
        <v>3</v>
      </c>
      <c r="B16" s="12" t="s">
        <v>21</v>
      </c>
      <c r="C16" s="25">
        <f t="shared" si="0"/>
        <v>1683.1000000000001</v>
      </c>
      <c r="D16" s="29">
        <f t="shared" si="1"/>
        <v>98.5</v>
      </c>
      <c r="E16" s="25">
        <f t="shared" si="2"/>
        <v>5.852296357910998</v>
      </c>
      <c r="F16" s="26">
        <f t="shared" si="3"/>
        <v>321.70000000000005</v>
      </c>
      <c r="G16" s="28">
        <f t="shared" si="4"/>
        <v>5.6</v>
      </c>
      <c r="H16" s="25">
        <f t="shared" si="5"/>
        <v>1.7407522536524709</v>
      </c>
      <c r="I16" s="25">
        <f t="shared" si="6"/>
        <v>250.3</v>
      </c>
      <c r="J16" s="29">
        <f t="shared" si="6"/>
        <v>4.2</v>
      </c>
      <c r="K16" s="25">
        <f t="shared" si="7"/>
        <v>1.6779864163004392</v>
      </c>
      <c r="L16" s="25">
        <f t="shared" si="36"/>
        <v>75.00000000000001</v>
      </c>
      <c r="M16" s="27">
        <v>75.8</v>
      </c>
      <c r="N16" s="28">
        <v>1.9</v>
      </c>
      <c r="O16" s="25">
        <f t="shared" si="8"/>
        <v>2.5065963060686016</v>
      </c>
      <c r="P16" s="25">
        <f t="shared" si="9"/>
        <v>33.92857142857143</v>
      </c>
      <c r="Q16" s="26">
        <v>10.5</v>
      </c>
      <c r="R16" s="28">
        <v>-0.1</v>
      </c>
      <c r="S16" s="25"/>
      <c r="T16" s="27">
        <v>70</v>
      </c>
      <c r="U16" s="28">
        <v>0.1</v>
      </c>
      <c r="V16" s="29">
        <f t="shared" si="11"/>
        <v>0.14285714285714285</v>
      </c>
      <c r="W16" s="29"/>
      <c r="X16" s="55">
        <v>69</v>
      </c>
      <c r="Y16" s="28">
        <v>2.1</v>
      </c>
      <c r="Z16" s="25">
        <f t="shared" si="12"/>
        <v>3.0434782608695654</v>
      </c>
      <c r="AA16" s="25">
        <f t="shared" si="13"/>
        <v>37.50000000000001</v>
      </c>
      <c r="AB16" s="29">
        <v>25</v>
      </c>
      <c r="AC16" s="29">
        <v>0.2</v>
      </c>
      <c r="AD16" s="29">
        <f t="shared" si="14"/>
        <v>0.8</v>
      </c>
      <c r="AE16" s="29">
        <f t="shared" si="15"/>
        <v>3.571428571428572</v>
      </c>
      <c r="AF16" s="29">
        <f t="shared" si="37"/>
        <v>71.4</v>
      </c>
      <c r="AG16" s="29">
        <f>+AK16+AR16+AV16+AY16+BC16</f>
        <v>1.4</v>
      </c>
      <c r="AH16" s="25">
        <f t="shared" si="16"/>
        <v>1.96078431372549</v>
      </c>
      <c r="AI16" s="25">
        <f t="shared" si="17"/>
        <v>25</v>
      </c>
      <c r="AJ16" s="27">
        <v>63.4</v>
      </c>
      <c r="AK16" s="28">
        <v>1.4</v>
      </c>
      <c r="AL16" s="25">
        <f t="shared" si="18"/>
        <v>2.208201892744479</v>
      </c>
      <c r="AM16" s="26"/>
      <c r="AN16" s="26"/>
      <c r="AO16" s="25"/>
      <c r="AP16" s="25">
        <f t="shared" si="19"/>
        <v>25</v>
      </c>
      <c r="AQ16" s="27">
        <v>8</v>
      </c>
      <c r="AR16" s="28"/>
      <c r="AS16" s="25">
        <f t="shared" si="20"/>
        <v>0</v>
      </c>
      <c r="AT16" s="25">
        <f t="shared" si="21"/>
        <v>0</v>
      </c>
      <c r="AU16" s="26"/>
      <c r="AV16" s="26"/>
      <c r="AW16" s="25"/>
      <c r="AX16" s="25"/>
      <c r="AY16" s="29"/>
      <c r="AZ16" s="29"/>
      <c r="BA16" s="29">
        <f t="shared" si="22"/>
        <v>0</v>
      </c>
      <c r="BB16" s="29"/>
      <c r="BC16" s="28"/>
      <c r="BD16" s="29"/>
      <c r="BE16" s="29"/>
      <c r="BF16" s="29">
        <v>1361.4</v>
      </c>
      <c r="BG16" s="28">
        <v>92.9</v>
      </c>
      <c r="BH16" s="25">
        <f t="shared" si="23"/>
        <v>6.823857793447921</v>
      </c>
      <c r="BI16" s="30">
        <v>1112.3</v>
      </c>
      <c r="BJ16" s="28">
        <v>88.2</v>
      </c>
      <c r="BK16" s="25">
        <f t="shared" si="24"/>
        <v>7.929515418502203</v>
      </c>
      <c r="BL16" s="32">
        <v>1683.1</v>
      </c>
      <c r="BM16" s="36">
        <v>74.4</v>
      </c>
      <c r="BN16" s="25">
        <f t="shared" si="25"/>
        <v>4.420414710950033</v>
      </c>
      <c r="BO16" s="35">
        <v>445.8</v>
      </c>
      <c r="BP16" s="25">
        <v>23.5</v>
      </c>
      <c r="BQ16" s="25">
        <f t="shared" si="26"/>
        <v>5.271422162404665</v>
      </c>
      <c r="BR16" s="25">
        <f t="shared" si="27"/>
        <v>31.586021505376344</v>
      </c>
      <c r="BS16" s="35">
        <v>441.8</v>
      </c>
      <c r="BT16" s="25">
        <v>23.5</v>
      </c>
      <c r="BU16" s="25">
        <f t="shared" si="28"/>
        <v>5.319148936170213</v>
      </c>
      <c r="BV16" s="25">
        <v>193.4</v>
      </c>
      <c r="BW16" s="29">
        <v>26</v>
      </c>
      <c r="BX16" s="25">
        <f>BW16/BV16*100</f>
        <v>13.443640124095138</v>
      </c>
      <c r="BY16" s="25">
        <v>179</v>
      </c>
      <c r="BZ16" s="25"/>
      <c r="CA16" s="25">
        <f t="shared" si="29"/>
        <v>0</v>
      </c>
      <c r="CB16" s="25">
        <f t="shared" si="30"/>
        <v>0</v>
      </c>
      <c r="CC16" s="37">
        <v>613.6</v>
      </c>
      <c r="CD16" s="36">
        <v>50.9</v>
      </c>
      <c r="CE16" s="25">
        <f t="shared" si="31"/>
        <v>8.295306388526727</v>
      </c>
      <c r="CF16" s="25">
        <f aca="true" t="shared" si="38" ref="CF16:CF24">CD16/BM16*100</f>
        <v>68.41397849462365</v>
      </c>
      <c r="CG16" s="37">
        <v>300.2</v>
      </c>
      <c r="CH16" s="31"/>
      <c r="CI16" s="25">
        <f t="shared" si="32"/>
        <v>0</v>
      </c>
      <c r="CJ16" s="37">
        <v>200</v>
      </c>
      <c r="CK16" s="34"/>
      <c r="CL16" s="25">
        <f t="shared" si="33"/>
        <v>0</v>
      </c>
      <c r="CM16" s="29">
        <f t="shared" si="34"/>
        <v>0</v>
      </c>
      <c r="CN16" s="25">
        <f t="shared" si="35"/>
        <v>24.099999999999994</v>
      </c>
      <c r="CO16" s="25"/>
      <c r="CP16" s="5"/>
      <c r="CQ16" s="5"/>
    </row>
    <row r="17" spans="1:95" ht="14.25">
      <c r="A17" s="10">
        <v>4</v>
      </c>
      <c r="B17" s="12" t="s">
        <v>22</v>
      </c>
      <c r="C17" s="29">
        <f t="shared" si="0"/>
        <v>2109.3</v>
      </c>
      <c r="D17" s="29">
        <f t="shared" si="1"/>
        <v>90.60000000000001</v>
      </c>
      <c r="E17" s="25">
        <f t="shared" si="2"/>
        <v>4.2952638316029015</v>
      </c>
      <c r="F17" s="26">
        <f t="shared" si="3"/>
        <v>422.9</v>
      </c>
      <c r="G17" s="28">
        <f t="shared" si="4"/>
        <v>27.900000000000002</v>
      </c>
      <c r="H17" s="25">
        <f t="shared" si="5"/>
        <v>6.597304327264129</v>
      </c>
      <c r="I17" s="25">
        <f t="shared" si="6"/>
        <v>378.5</v>
      </c>
      <c r="J17" s="29">
        <f t="shared" si="6"/>
        <v>24.200000000000003</v>
      </c>
      <c r="K17" s="29">
        <f t="shared" si="7"/>
        <v>6.3936591809775445</v>
      </c>
      <c r="L17" s="29">
        <f t="shared" si="36"/>
        <v>86.73835125448029</v>
      </c>
      <c r="M17" s="59">
        <v>279.4</v>
      </c>
      <c r="N17" s="28">
        <v>19.6</v>
      </c>
      <c r="O17" s="29">
        <f t="shared" si="8"/>
        <v>7.015032211882606</v>
      </c>
      <c r="P17" s="29">
        <f t="shared" si="9"/>
        <v>70.25089605734766</v>
      </c>
      <c r="Q17" s="28">
        <v>2.1</v>
      </c>
      <c r="R17" s="28"/>
      <c r="S17" s="25">
        <f t="shared" si="10"/>
        <v>0</v>
      </c>
      <c r="T17" s="41">
        <v>30</v>
      </c>
      <c r="U17" s="28">
        <v>0.1</v>
      </c>
      <c r="V17" s="29">
        <f t="shared" si="11"/>
        <v>0.33333333333333337</v>
      </c>
      <c r="W17" s="29">
        <f aca="true" t="shared" si="39" ref="W17:W38">+U17/(G17)*100</f>
        <v>0.35842293906810035</v>
      </c>
      <c r="X17" s="56">
        <v>57</v>
      </c>
      <c r="Y17" s="28">
        <v>4.1</v>
      </c>
      <c r="Z17" s="25">
        <f t="shared" si="12"/>
        <v>7.192982456140349</v>
      </c>
      <c r="AA17" s="25">
        <f t="shared" si="13"/>
        <v>14.695340501792112</v>
      </c>
      <c r="AB17" s="29">
        <v>10</v>
      </c>
      <c r="AC17" s="29">
        <v>0.4</v>
      </c>
      <c r="AD17" s="29">
        <f t="shared" si="14"/>
        <v>4</v>
      </c>
      <c r="AE17" s="29">
        <f t="shared" si="15"/>
        <v>1.4336917562724014</v>
      </c>
      <c r="AF17" s="29">
        <f t="shared" si="37"/>
        <v>44.4</v>
      </c>
      <c r="AG17" s="29">
        <f>+AK17+AR17+AV17+AY17+BC17+3.7</f>
        <v>3.7</v>
      </c>
      <c r="AH17" s="25">
        <f t="shared" si="16"/>
        <v>8.333333333333334</v>
      </c>
      <c r="AI17" s="25">
        <f t="shared" si="17"/>
        <v>13.261648745519713</v>
      </c>
      <c r="AJ17" s="41">
        <v>43.1</v>
      </c>
      <c r="AK17" s="28"/>
      <c r="AL17" s="29">
        <f t="shared" si="18"/>
        <v>0</v>
      </c>
      <c r="AM17" s="28"/>
      <c r="AN17" s="28"/>
      <c r="AO17" s="29"/>
      <c r="AP17" s="29">
        <f t="shared" si="19"/>
        <v>0</v>
      </c>
      <c r="AQ17" s="59">
        <v>1.3</v>
      </c>
      <c r="AR17" s="28"/>
      <c r="AS17" s="29">
        <f t="shared" si="20"/>
        <v>0</v>
      </c>
      <c r="AT17" s="25">
        <f t="shared" si="21"/>
        <v>0</v>
      </c>
      <c r="AU17" s="26"/>
      <c r="AV17" s="28"/>
      <c r="AW17" s="25"/>
      <c r="AX17" s="25"/>
      <c r="AY17" s="29"/>
      <c r="AZ17" s="29"/>
      <c r="BA17" s="29">
        <f t="shared" si="22"/>
        <v>0</v>
      </c>
      <c r="BB17" s="29"/>
      <c r="BC17" s="28"/>
      <c r="BD17" s="29"/>
      <c r="BE17" s="29"/>
      <c r="BF17" s="29">
        <v>1686.4</v>
      </c>
      <c r="BG17" s="28">
        <v>62.7</v>
      </c>
      <c r="BH17" s="25">
        <f t="shared" si="23"/>
        <v>3.7179791271347247</v>
      </c>
      <c r="BI17" s="42">
        <v>732.2</v>
      </c>
      <c r="BJ17" s="28">
        <v>58</v>
      </c>
      <c r="BK17" s="25">
        <f t="shared" si="24"/>
        <v>7.9213329691341166</v>
      </c>
      <c r="BL17" s="43">
        <v>2109.3</v>
      </c>
      <c r="BM17" s="36">
        <v>65.2</v>
      </c>
      <c r="BN17" s="25">
        <f t="shared" si="25"/>
        <v>3.0910728677760395</v>
      </c>
      <c r="BO17" s="35">
        <v>447.8</v>
      </c>
      <c r="BP17" s="25">
        <v>65.2</v>
      </c>
      <c r="BQ17" s="25">
        <f t="shared" si="26"/>
        <v>14.560071460473425</v>
      </c>
      <c r="BR17" s="25">
        <f t="shared" si="27"/>
        <v>100</v>
      </c>
      <c r="BS17" s="35">
        <v>443.8</v>
      </c>
      <c r="BT17" s="25">
        <v>65.2</v>
      </c>
      <c r="BU17" s="25">
        <f t="shared" si="28"/>
        <v>14.691302388463273</v>
      </c>
      <c r="BV17" s="25">
        <v>155.8</v>
      </c>
      <c r="BW17" s="25"/>
      <c r="BX17" s="25"/>
      <c r="BY17" s="25">
        <v>144.2</v>
      </c>
      <c r="BZ17" s="25"/>
      <c r="CA17" s="25">
        <f t="shared" si="29"/>
        <v>0</v>
      </c>
      <c r="CB17" s="25">
        <f t="shared" si="30"/>
        <v>0</v>
      </c>
      <c r="CC17" s="62">
        <v>405</v>
      </c>
      <c r="CD17" s="34"/>
      <c r="CE17" s="25">
        <f t="shared" si="31"/>
        <v>0</v>
      </c>
      <c r="CF17" s="25">
        <f t="shared" si="38"/>
        <v>0</v>
      </c>
      <c r="CG17" s="37">
        <v>312.7</v>
      </c>
      <c r="CH17" s="34"/>
      <c r="CI17" s="25">
        <f t="shared" si="32"/>
        <v>0</v>
      </c>
      <c r="CJ17" s="37">
        <v>60</v>
      </c>
      <c r="CK17" s="31"/>
      <c r="CL17" s="25">
        <f t="shared" si="33"/>
        <v>0</v>
      </c>
      <c r="CM17" s="29">
        <f t="shared" si="34"/>
        <v>0</v>
      </c>
      <c r="CN17" s="25">
        <f t="shared" si="35"/>
        <v>25.400000000000006</v>
      </c>
      <c r="CO17" s="25"/>
      <c r="CP17" s="5"/>
      <c r="CQ17" s="5"/>
    </row>
    <row r="18" spans="1:95" ht="25.5">
      <c r="A18" s="10">
        <v>5</v>
      </c>
      <c r="B18" s="12" t="s">
        <v>23</v>
      </c>
      <c r="C18" s="29">
        <f t="shared" si="0"/>
        <v>1410</v>
      </c>
      <c r="D18" s="29">
        <f t="shared" si="1"/>
        <v>114.6</v>
      </c>
      <c r="E18" s="25">
        <f t="shared" si="2"/>
        <v>8.127659574468085</v>
      </c>
      <c r="F18" s="26">
        <f t="shared" si="3"/>
        <v>315.59999999999997</v>
      </c>
      <c r="G18" s="28">
        <f t="shared" si="4"/>
        <v>40.3</v>
      </c>
      <c r="H18" s="25">
        <f t="shared" si="5"/>
        <v>12.769328263624843</v>
      </c>
      <c r="I18" s="25">
        <f>+M18+Q18+T18+X18+AB18</f>
        <v>258.29999999999995</v>
      </c>
      <c r="J18" s="29">
        <f>+N18+R18+U18+Y18+AC18</f>
        <v>19.599999999999998</v>
      </c>
      <c r="K18" s="29">
        <f t="shared" si="7"/>
        <v>7.588075880758809</v>
      </c>
      <c r="L18" s="29">
        <f t="shared" si="36"/>
        <v>48.635235732009924</v>
      </c>
      <c r="M18" s="59">
        <v>143.2</v>
      </c>
      <c r="N18" s="28">
        <v>6.4</v>
      </c>
      <c r="O18" s="29">
        <f t="shared" si="8"/>
        <v>4.46927374301676</v>
      </c>
      <c r="P18" s="29">
        <f t="shared" si="9"/>
        <v>15.880893300248141</v>
      </c>
      <c r="Q18" s="28">
        <v>2.1</v>
      </c>
      <c r="R18" s="28"/>
      <c r="S18" s="25">
        <f t="shared" si="10"/>
        <v>0</v>
      </c>
      <c r="T18" s="41">
        <v>40</v>
      </c>
      <c r="U18" s="28"/>
      <c r="V18" s="29">
        <f t="shared" si="11"/>
        <v>0</v>
      </c>
      <c r="W18" s="29">
        <f t="shared" si="39"/>
        <v>0</v>
      </c>
      <c r="X18" s="56">
        <v>58</v>
      </c>
      <c r="Y18" s="28">
        <v>13</v>
      </c>
      <c r="Z18" s="25">
        <f t="shared" si="12"/>
        <v>22.413793103448278</v>
      </c>
      <c r="AA18" s="25">
        <f t="shared" si="13"/>
        <v>32.25806451612904</v>
      </c>
      <c r="AB18" s="29">
        <v>15</v>
      </c>
      <c r="AC18" s="29">
        <v>0.2</v>
      </c>
      <c r="AD18" s="29">
        <f t="shared" si="14"/>
        <v>1.3333333333333335</v>
      </c>
      <c r="AE18" s="29">
        <f t="shared" si="15"/>
        <v>0.4962779156327544</v>
      </c>
      <c r="AF18" s="29">
        <f t="shared" si="37"/>
        <v>57.3</v>
      </c>
      <c r="AG18" s="29">
        <f>+AK18+AR18+AV18+AY18+BC18+20.7</f>
        <v>20.7</v>
      </c>
      <c r="AH18" s="25">
        <f t="shared" si="16"/>
        <v>36.12565445026178</v>
      </c>
      <c r="AI18" s="25">
        <f t="shared" si="17"/>
        <v>51.36476426799008</v>
      </c>
      <c r="AJ18" s="41">
        <v>46.8</v>
      </c>
      <c r="AK18" s="28"/>
      <c r="AL18" s="29">
        <f t="shared" si="18"/>
        <v>0</v>
      </c>
      <c r="AM18" s="28"/>
      <c r="AN18" s="28"/>
      <c r="AO18" s="29"/>
      <c r="AP18" s="29">
        <f t="shared" si="19"/>
        <v>0</v>
      </c>
      <c r="AQ18" s="56">
        <v>10.5</v>
      </c>
      <c r="AR18" s="28"/>
      <c r="AS18" s="29">
        <f t="shared" si="20"/>
        <v>0</v>
      </c>
      <c r="AT18" s="25">
        <f t="shared" si="21"/>
        <v>0</v>
      </c>
      <c r="AU18" s="26"/>
      <c r="AV18" s="26"/>
      <c r="AW18" s="25"/>
      <c r="AX18" s="25"/>
      <c r="AY18" s="29"/>
      <c r="AZ18" s="29"/>
      <c r="BA18" s="29">
        <f t="shared" si="22"/>
        <v>0</v>
      </c>
      <c r="BB18" s="29"/>
      <c r="BC18" s="28"/>
      <c r="BD18" s="29"/>
      <c r="BE18" s="29">
        <f>BC18/G18*100</f>
        <v>0</v>
      </c>
      <c r="BF18" s="29">
        <v>1094.4</v>
      </c>
      <c r="BG18" s="28">
        <v>74.3</v>
      </c>
      <c r="BH18" s="25">
        <f t="shared" si="23"/>
        <v>6.789108187134501</v>
      </c>
      <c r="BI18" s="42">
        <v>877.6</v>
      </c>
      <c r="BJ18" s="28">
        <v>69.6</v>
      </c>
      <c r="BK18" s="25">
        <f t="shared" si="24"/>
        <v>7.930720145852324</v>
      </c>
      <c r="BL18" s="43">
        <v>1410</v>
      </c>
      <c r="BM18" s="36">
        <v>53.8</v>
      </c>
      <c r="BN18" s="25">
        <f t="shared" si="25"/>
        <v>3.815602836879432</v>
      </c>
      <c r="BO18" s="35">
        <v>445.7</v>
      </c>
      <c r="BP18" s="25">
        <v>17.6</v>
      </c>
      <c r="BQ18" s="25">
        <f t="shared" si="26"/>
        <v>3.9488445142472517</v>
      </c>
      <c r="BR18" s="25">
        <f t="shared" si="27"/>
        <v>32.71375464684015</v>
      </c>
      <c r="BS18" s="35">
        <v>441.7</v>
      </c>
      <c r="BT18" s="25">
        <v>17.6</v>
      </c>
      <c r="BU18" s="25">
        <f t="shared" si="28"/>
        <v>3.9846049354765682</v>
      </c>
      <c r="BV18" s="25">
        <v>160.8</v>
      </c>
      <c r="BW18" s="25">
        <v>3</v>
      </c>
      <c r="BX18" s="25">
        <f>BW18/BV18*100</f>
        <v>1.8656716417910446</v>
      </c>
      <c r="BY18" s="25">
        <v>149</v>
      </c>
      <c r="BZ18" s="25"/>
      <c r="CA18" s="25">
        <f t="shared" si="29"/>
        <v>0</v>
      </c>
      <c r="CB18" s="25">
        <f t="shared" si="30"/>
        <v>0</v>
      </c>
      <c r="CC18" s="37">
        <v>436.2</v>
      </c>
      <c r="CD18" s="31">
        <v>36.2</v>
      </c>
      <c r="CE18" s="25">
        <f t="shared" si="31"/>
        <v>8.298945437872536</v>
      </c>
      <c r="CF18" s="25">
        <f t="shared" si="38"/>
        <v>67.28624535315986</v>
      </c>
      <c r="CG18" s="37">
        <v>273.2</v>
      </c>
      <c r="CH18" s="31"/>
      <c r="CI18" s="25">
        <f t="shared" si="32"/>
        <v>0</v>
      </c>
      <c r="CJ18" s="37">
        <v>107.8</v>
      </c>
      <c r="CK18" s="31"/>
      <c r="CL18" s="25">
        <f t="shared" si="33"/>
        <v>0</v>
      </c>
      <c r="CM18" s="29">
        <f t="shared" si="34"/>
        <v>0</v>
      </c>
      <c r="CN18" s="25">
        <f t="shared" si="35"/>
        <v>60.8</v>
      </c>
      <c r="CO18" s="25"/>
      <c r="CP18" s="5"/>
      <c r="CQ18" s="5"/>
    </row>
    <row r="19" spans="1:95" ht="25.5">
      <c r="A19" s="10">
        <v>6</v>
      </c>
      <c r="B19" s="12" t="s">
        <v>24</v>
      </c>
      <c r="C19" s="29">
        <f t="shared" si="0"/>
        <v>1298.9</v>
      </c>
      <c r="D19" s="29">
        <f t="shared" si="1"/>
        <v>70.39999999999999</v>
      </c>
      <c r="E19" s="25">
        <f t="shared" si="2"/>
        <v>5.419970744476094</v>
      </c>
      <c r="F19" s="26">
        <f t="shared" si="3"/>
        <v>294.8</v>
      </c>
      <c r="G19" s="28">
        <f t="shared" si="4"/>
        <v>2.1</v>
      </c>
      <c r="H19" s="25">
        <f t="shared" si="5"/>
        <v>0.7123473541383989</v>
      </c>
      <c r="I19" s="25">
        <f aca="true" t="shared" si="40" ref="I19:I24">+M19+Q19+T19+X19+AB19</f>
        <v>275.5</v>
      </c>
      <c r="J19" s="29">
        <f aca="true" t="shared" si="41" ref="J19:J24">+N19+R19+U19+Y19+AC19</f>
        <v>2.1</v>
      </c>
      <c r="K19" s="29">
        <f t="shared" si="7"/>
        <v>0.7622504537205083</v>
      </c>
      <c r="L19" s="29">
        <f t="shared" si="36"/>
        <v>100</v>
      </c>
      <c r="M19" s="56">
        <v>81.4</v>
      </c>
      <c r="N19" s="28">
        <v>1.3</v>
      </c>
      <c r="O19" s="29">
        <f t="shared" si="8"/>
        <v>1.597051597051597</v>
      </c>
      <c r="P19" s="29">
        <f t="shared" si="9"/>
        <v>61.904761904761905</v>
      </c>
      <c r="Q19" s="28">
        <v>2.1</v>
      </c>
      <c r="R19" s="28"/>
      <c r="S19" s="25">
        <f t="shared" si="10"/>
        <v>0</v>
      </c>
      <c r="T19" s="44">
        <v>22</v>
      </c>
      <c r="U19" s="28"/>
      <c r="V19" s="29">
        <f t="shared" si="11"/>
        <v>0</v>
      </c>
      <c r="W19" s="29">
        <f t="shared" si="39"/>
        <v>0</v>
      </c>
      <c r="X19" s="56">
        <v>160</v>
      </c>
      <c r="Y19" s="28">
        <v>-1.2</v>
      </c>
      <c r="Z19" s="45"/>
      <c r="AA19" s="25"/>
      <c r="AB19" s="29">
        <v>10</v>
      </c>
      <c r="AC19" s="29">
        <v>2</v>
      </c>
      <c r="AD19" s="29">
        <f t="shared" si="14"/>
        <v>20</v>
      </c>
      <c r="AE19" s="29">
        <f t="shared" si="15"/>
        <v>95.23809523809523</v>
      </c>
      <c r="AF19" s="29">
        <f t="shared" si="37"/>
        <v>19.3</v>
      </c>
      <c r="AG19" s="29">
        <f>+AK19+AR19+AV19+AY19+BC19</f>
        <v>0</v>
      </c>
      <c r="AH19" s="25">
        <f t="shared" si="16"/>
        <v>0</v>
      </c>
      <c r="AI19" s="25">
        <f t="shared" si="17"/>
        <v>0</v>
      </c>
      <c r="AJ19" s="44">
        <v>18</v>
      </c>
      <c r="AK19" s="29"/>
      <c r="AL19" s="29">
        <f t="shared" si="18"/>
        <v>0</v>
      </c>
      <c r="AM19" s="28"/>
      <c r="AN19" s="28"/>
      <c r="AO19" s="29"/>
      <c r="AP19" s="29">
        <f t="shared" si="19"/>
        <v>0</v>
      </c>
      <c r="AQ19" s="56">
        <v>1.3</v>
      </c>
      <c r="AR19" s="28"/>
      <c r="AS19" s="29">
        <f t="shared" si="20"/>
        <v>0</v>
      </c>
      <c r="AT19" s="25">
        <f t="shared" si="21"/>
        <v>0</v>
      </c>
      <c r="AU19" s="26"/>
      <c r="AV19" s="26"/>
      <c r="AW19" s="25"/>
      <c r="AX19" s="25"/>
      <c r="AY19" s="29"/>
      <c r="AZ19" s="29"/>
      <c r="BA19" s="29">
        <f t="shared" si="22"/>
        <v>0</v>
      </c>
      <c r="BB19" s="29"/>
      <c r="BC19" s="28"/>
      <c r="BD19" s="29" t="e">
        <f>BC19/BB19*100</f>
        <v>#DIV/0!</v>
      </c>
      <c r="BE19" s="29">
        <f>BC19/G19*100</f>
        <v>0</v>
      </c>
      <c r="BF19" s="29">
        <v>1004.1</v>
      </c>
      <c r="BG19" s="28">
        <v>68.3</v>
      </c>
      <c r="BH19" s="25">
        <f t="shared" si="23"/>
        <v>6.802111343491683</v>
      </c>
      <c r="BI19" s="42">
        <v>800.4</v>
      </c>
      <c r="BJ19" s="28">
        <v>63.5</v>
      </c>
      <c r="BK19" s="25">
        <f t="shared" si="24"/>
        <v>7.933533233383308</v>
      </c>
      <c r="BL19" s="43">
        <v>1298.9</v>
      </c>
      <c r="BM19" s="31">
        <v>74.7</v>
      </c>
      <c r="BN19" s="25">
        <f t="shared" si="25"/>
        <v>5.7510200939256295</v>
      </c>
      <c r="BO19" s="35">
        <v>503.9</v>
      </c>
      <c r="BP19" s="25">
        <v>54.3</v>
      </c>
      <c r="BQ19" s="25">
        <f t="shared" si="26"/>
        <v>10.77594760865251</v>
      </c>
      <c r="BR19" s="25">
        <f t="shared" si="27"/>
        <v>72.69076305220882</v>
      </c>
      <c r="BS19" s="35">
        <v>499.9</v>
      </c>
      <c r="BT19" s="25">
        <v>54.3</v>
      </c>
      <c r="BU19" s="25">
        <f t="shared" si="28"/>
        <v>10.862172434486897</v>
      </c>
      <c r="BV19" s="25">
        <v>147.6</v>
      </c>
      <c r="BW19" s="25">
        <v>6</v>
      </c>
      <c r="BX19" s="25">
        <f>BW19/BV19*100</f>
        <v>4.0650406504065035</v>
      </c>
      <c r="BY19" s="25">
        <v>136.8</v>
      </c>
      <c r="BZ19" s="25">
        <v>20.4</v>
      </c>
      <c r="CA19" s="25">
        <f t="shared" si="29"/>
        <v>14.912280701754382</v>
      </c>
      <c r="CB19" s="25">
        <f t="shared" si="30"/>
        <v>27.30923694779116</v>
      </c>
      <c r="CC19" s="37">
        <v>287.5</v>
      </c>
      <c r="CD19" s="31"/>
      <c r="CE19" s="25">
        <f t="shared" si="31"/>
        <v>0</v>
      </c>
      <c r="CF19" s="25">
        <f t="shared" si="38"/>
        <v>0</v>
      </c>
      <c r="CG19" s="37">
        <v>203.1</v>
      </c>
      <c r="CH19" s="31"/>
      <c r="CI19" s="25">
        <f t="shared" si="32"/>
        <v>0</v>
      </c>
      <c r="CJ19" s="33">
        <v>54.9</v>
      </c>
      <c r="CK19" s="31"/>
      <c r="CL19" s="25">
        <f t="shared" si="33"/>
        <v>0</v>
      </c>
      <c r="CM19" s="29">
        <f t="shared" si="34"/>
        <v>0</v>
      </c>
      <c r="CN19" s="25">
        <f t="shared" si="35"/>
        <v>-4.300000000000011</v>
      </c>
      <c r="CO19" s="25"/>
      <c r="CP19" s="5"/>
      <c r="CQ19" s="5"/>
    </row>
    <row r="20" spans="1:95" ht="15.75" customHeight="1">
      <c r="A20" s="10">
        <v>7</v>
      </c>
      <c r="B20" s="12" t="s">
        <v>25</v>
      </c>
      <c r="C20" s="29">
        <f t="shared" si="0"/>
        <v>1862.1</v>
      </c>
      <c r="D20" s="29">
        <f t="shared" si="1"/>
        <v>72.3</v>
      </c>
      <c r="E20" s="25">
        <f t="shared" si="2"/>
        <v>3.8827130658933466</v>
      </c>
      <c r="F20" s="26">
        <f t="shared" si="3"/>
        <v>1131.7</v>
      </c>
      <c r="G20" s="28">
        <f t="shared" si="4"/>
        <v>31</v>
      </c>
      <c r="H20" s="25">
        <f t="shared" si="5"/>
        <v>2.7392418485464343</v>
      </c>
      <c r="I20" s="25">
        <f>+M20+Q20+T20+X20+AB20</f>
        <v>730.5</v>
      </c>
      <c r="J20" s="29">
        <f t="shared" si="41"/>
        <v>25.8</v>
      </c>
      <c r="K20" s="29">
        <f t="shared" si="7"/>
        <v>3.531827515400411</v>
      </c>
      <c r="L20" s="29">
        <f t="shared" si="36"/>
        <v>83.22580645161291</v>
      </c>
      <c r="M20" s="60">
        <v>398.2</v>
      </c>
      <c r="N20" s="28">
        <v>12.5</v>
      </c>
      <c r="O20" s="29">
        <f t="shared" si="8"/>
        <v>3.139126067302863</v>
      </c>
      <c r="P20" s="29">
        <f t="shared" si="9"/>
        <v>40.32258064516129</v>
      </c>
      <c r="Q20" s="28">
        <v>12.3</v>
      </c>
      <c r="R20" s="28">
        <v>0.3</v>
      </c>
      <c r="S20" s="25">
        <f t="shared" si="10"/>
        <v>2.4390243902439024</v>
      </c>
      <c r="T20" s="27">
        <v>75</v>
      </c>
      <c r="U20" s="28">
        <v>0.1</v>
      </c>
      <c r="V20" s="29">
        <f t="shared" si="11"/>
        <v>0.13333333333333336</v>
      </c>
      <c r="W20" s="29">
        <f t="shared" si="39"/>
        <v>0.3225806451612903</v>
      </c>
      <c r="X20" s="55">
        <v>220</v>
      </c>
      <c r="Y20" s="28">
        <v>11.6</v>
      </c>
      <c r="Z20" s="25">
        <f t="shared" si="12"/>
        <v>5.2727272727272725</v>
      </c>
      <c r="AA20" s="25">
        <f t="shared" si="13"/>
        <v>37.41935483870968</v>
      </c>
      <c r="AB20" s="29">
        <v>25</v>
      </c>
      <c r="AC20" s="29">
        <v>1.3</v>
      </c>
      <c r="AD20" s="29">
        <f t="shared" si="14"/>
        <v>5.2</v>
      </c>
      <c r="AE20" s="29">
        <f t="shared" si="15"/>
        <v>4.193548387096775</v>
      </c>
      <c r="AF20" s="29">
        <f t="shared" si="37"/>
        <v>401.2</v>
      </c>
      <c r="AG20" s="29">
        <f>+AK20+AR20+AV20+AY20+BC20+5.2</f>
        <v>5.2</v>
      </c>
      <c r="AH20" s="25">
        <f t="shared" si="16"/>
        <v>1.296111665004985</v>
      </c>
      <c r="AI20" s="25">
        <f t="shared" si="17"/>
        <v>16.7741935483871</v>
      </c>
      <c r="AJ20" s="38">
        <v>380</v>
      </c>
      <c r="AK20" s="28"/>
      <c r="AL20" s="29">
        <f t="shared" si="18"/>
        <v>0</v>
      </c>
      <c r="AM20" s="28"/>
      <c r="AN20" s="28"/>
      <c r="AO20" s="29"/>
      <c r="AP20" s="29">
        <f t="shared" si="19"/>
        <v>0</v>
      </c>
      <c r="AQ20" s="55">
        <v>21.2</v>
      </c>
      <c r="AR20" s="28"/>
      <c r="AS20" s="29">
        <f t="shared" si="20"/>
        <v>0</v>
      </c>
      <c r="AT20" s="29">
        <f t="shared" si="21"/>
        <v>0</v>
      </c>
      <c r="AU20" s="28"/>
      <c r="AV20" s="28"/>
      <c r="AW20" s="25"/>
      <c r="AX20" s="25"/>
      <c r="AY20" s="29"/>
      <c r="AZ20" s="29"/>
      <c r="BA20" s="29">
        <f t="shared" si="22"/>
        <v>0</v>
      </c>
      <c r="BB20" s="29"/>
      <c r="BC20" s="28"/>
      <c r="BD20" s="29"/>
      <c r="BE20" s="29"/>
      <c r="BF20" s="29">
        <v>730.4</v>
      </c>
      <c r="BG20" s="28">
        <v>41.3</v>
      </c>
      <c r="BH20" s="25">
        <f t="shared" si="23"/>
        <v>5.6544359255202625</v>
      </c>
      <c r="BI20" s="30">
        <v>460.1</v>
      </c>
      <c r="BJ20" s="28">
        <v>36.5</v>
      </c>
      <c r="BK20" s="25">
        <f t="shared" si="24"/>
        <v>7.933058030862855</v>
      </c>
      <c r="BL20" s="39">
        <v>1862.1</v>
      </c>
      <c r="BM20" s="31">
        <v>109.7</v>
      </c>
      <c r="BN20" s="25">
        <f t="shared" si="25"/>
        <v>5.891198109661136</v>
      </c>
      <c r="BO20" s="35">
        <v>446.7</v>
      </c>
      <c r="BP20" s="25">
        <v>91.6</v>
      </c>
      <c r="BQ20" s="25">
        <f t="shared" si="26"/>
        <v>20.50593239310499</v>
      </c>
      <c r="BR20" s="25">
        <f t="shared" si="27"/>
        <v>83.50045578851413</v>
      </c>
      <c r="BS20" s="35">
        <v>442.7</v>
      </c>
      <c r="BT20" s="25">
        <v>91.6</v>
      </c>
      <c r="BU20" s="25">
        <f t="shared" si="28"/>
        <v>20.69121301106844</v>
      </c>
      <c r="BV20" s="25">
        <v>214.6</v>
      </c>
      <c r="BW20" s="25">
        <v>78.1</v>
      </c>
      <c r="BX20" s="25">
        <f>BW20/BV20*100</f>
        <v>36.393289841565704</v>
      </c>
      <c r="BY20" s="25">
        <v>198.7</v>
      </c>
      <c r="BZ20" s="25">
        <v>18</v>
      </c>
      <c r="CA20" s="25">
        <f t="shared" si="29"/>
        <v>9.058882737795672</v>
      </c>
      <c r="CB20" s="25">
        <f t="shared" si="30"/>
        <v>16.40838650865998</v>
      </c>
      <c r="CC20" s="37">
        <v>729.6</v>
      </c>
      <c r="CD20" s="31"/>
      <c r="CE20" s="25">
        <f t="shared" si="31"/>
        <v>0</v>
      </c>
      <c r="CF20" s="25">
        <f t="shared" si="38"/>
        <v>0</v>
      </c>
      <c r="CG20" s="33">
        <v>495.6</v>
      </c>
      <c r="CH20" s="36"/>
      <c r="CI20" s="25">
        <f t="shared" si="32"/>
        <v>0</v>
      </c>
      <c r="CJ20" s="33">
        <v>60</v>
      </c>
      <c r="CK20" s="34"/>
      <c r="CL20" s="25">
        <f t="shared" si="33"/>
        <v>0</v>
      </c>
      <c r="CM20" s="29">
        <f t="shared" si="34"/>
        <v>0</v>
      </c>
      <c r="CN20" s="25">
        <f t="shared" si="35"/>
        <v>-37.400000000000006</v>
      </c>
      <c r="CO20" s="25"/>
      <c r="CP20" s="5"/>
      <c r="CQ20" s="5"/>
    </row>
    <row r="21" spans="1:95" ht="15.75" customHeight="1">
      <c r="A21" s="10">
        <v>8</v>
      </c>
      <c r="B21" s="12" t="s">
        <v>26</v>
      </c>
      <c r="C21" s="29">
        <f t="shared" si="0"/>
        <v>1456.3</v>
      </c>
      <c r="D21" s="29">
        <f t="shared" si="1"/>
        <v>87.5</v>
      </c>
      <c r="E21" s="25">
        <f t="shared" si="2"/>
        <v>6.008377394767562</v>
      </c>
      <c r="F21" s="26">
        <f t="shared" si="3"/>
        <v>275.59999999999997</v>
      </c>
      <c r="G21" s="28">
        <f t="shared" si="4"/>
        <v>6.7</v>
      </c>
      <c r="H21" s="25">
        <f t="shared" si="5"/>
        <v>2.4310595065312053</v>
      </c>
      <c r="I21" s="25">
        <f t="shared" si="40"/>
        <v>228.7</v>
      </c>
      <c r="J21" s="29">
        <f t="shared" si="41"/>
        <v>5.4</v>
      </c>
      <c r="K21" s="29">
        <f t="shared" si="7"/>
        <v>2.361171840839528</v>
      </c>
      <c r="L21" s="29">
        <f t="shared" si="36"/>
        <v>80.59701492537313</v>
      </c>
      <c r="M21" s="60">
        <v>74.6</v>
      </c>
      <c r="N21" s="28">
        <v>1.1</v>
      </c>
      <c r="O21" s="29">
        <f t="shared" si="8"/>
        <v>1.474530831099196</v>
      </c>
      <c r="P21" s="29">
        <f t="shared" si="9"/>
        <v>16.417910447761194</v>
      </c>
      <c r="Q21" s="28">
        <v>2.1</v>
      </c>
      <c r="R21" s="28">
        <v>0.6</v>
      </c>
      <c r="S21" s="25">
        <f t="shared" si="10"/>
        <v>28.57142857142857</v>
      </c>
      <c r="T21" s="27">
        <v>47</v>
      </c>
      <c r="U21" s="28">
        <v>0.3</v>
      </c>
      <c r="V21" s="29">
        <f t="shared" si="11"/>
        <v>0.6382978723404255</v>
      </c>
      <c r="W21" s="29">
        <f t="shared" si="39"/>
        <v>4.477611940298507</v>
      </c>
      <c r="X21" s="55">
        <v>95</v>
      </c>
      <c r="Y21" s="28">
        <v>2.7</v>
      </c>
      <c r="Z21" s="25">
        <f t="shared" si="12"/>
        <v>2.8421052631578947</v>
      </c>
      <c r="AA21" s="25">
        <f t="shared" si="13"/>
        <v>40.298507462686565</v>
      </c>
      <c r="AB21" s="29">
        <v>10</v>
      </c>
      <c r="AC21" s="29">
        <v>0.7</v>
      </c>
      <c r="AD21" s="29">
        <f t="shared" si="14"/>
        <v>6.999999999999999</v>
      </c>
      <c r="AE21" s="29">
        <f t="shared" si="15"/>
        <v>10.44776119402985</v>
      </c>
      <c r="AF21" s="29">
        <f t="shared" si="37"/>
        <v>46.9</v>
      </c>
      <c r="AG21" s="29">
        <f>+AK21+AR21+AV21+AY21+BC21+1.3</f>
        <v>1.3</v>
      </c>
      <c r="AH21" s="25">
        <f t="shared" si="16"/>
        <v>2.771855010660981</v>
      </c>
      <c r="AI21" s="25">
        <f t="shared" si="17"/>
        <v>19.402985074626866</v>
      </c>
      <c r="AJ21" s="27">
        <v>27.7</v>
      </c>
      <c r="AK21" s="28"/>
      <c r="AL21" s="29">
        <f t="shared" si="18"/>
        <v>0</v>
      </c>
      <c r="AM21" s="28"/>
      <c r="AN21" s="28"/>
      <c r="AO21" s="29"/>
      <c r="AP21" s="29">
        <f t="shared" si="19"/>
        <v>0</v>
      </c>
      <c r="AQ21" s="60">
        <v>19.2</v>
      </c>
      <c r="AR21" s="28"/>
      <c r="AS21" s="29">
        <f t="shared" si="20"/>
        <v>0</v>
      </c>
      <c r="AT21" s="29">
        <f t="shared" si="21"/>
        <v>0</v>
      </c>
      <c r="AU21" s="28"/>
      <c r="AV21" s="28"/>
      <c r="AW21" s="25" t="e">
        <f>AV21/AU21*100</f>
        <v>#DIV/0!</v>
      </c>
      <c r="AX21" s="25"/>
      <c r="AY21" s="29"/>
      <c r="AZ21" s="25"/>
      <c r="BA21" s="25">
        <f t="shared" si="22"/>
        <v>0</v>
      </c>
      <c r="BB21" s="25"/>
      <c r="BC21" s="28"/>
      <c r="BD21" s="25"/>
      <c r="BE21" s="25">
        <f>BC21/G21*100</f>
        <v>0</v>
      </c>
      <c r="BF21" s="29">
        <v>1180.7</v>
      </c>
      <c r="BG21" s="28">
        <v>80.8</v>
      </c>
      <c r="BH21" s="25">
        <f t="shared" si="23"/>
        <v>6.843397984246632</v>
      </c>
      <c r="BI21" s="30">
        <v>958.4</v>
      </c>
      <c r="BJ21" s="28">
        <v>76</v>
      </c>
      <c r="BK21" s="25">
        <f t="shared" si="24"/>
        <v>7.929883138564274</v>
      </c>
      <c r="BL21" s="32">
        <v>1456.3</v>
      </c>
      <c r="BM21" s="31">
        <v>98.1</v>
      </c>
      <c r="BN21" s="25">
        <f t="shared" si="25"/>
        <v>6.73624939916226</v>
      </c>
      <c r="BO21" s="35">
        <v>445.8</v>
      </c>
      <c r="BP21" s="25">
        <v>80.3</v>
      </c>
      <c r="BQ21" s="25">
        <f t="shared" si="26"/>
        <v>18.01256168685509</v>
      </c>
      <c r="BR21" s="25">
        <f t="shared" si="27"/>
        <v>81.855249745158</v>
      </c>
      <c r="BS21" s="35">
        <v>441.8</v>
      </c>
      <c r="BT21" s="25">
        <v>80.3</v>
      </c>
      <c r="BU21" s="25">
        <f t="shared" si="28"/>
        <v>18.175645088275235</v>
      </c>
      <c r="BV21" s="25">
        <v>166.4</v>
      </c>
      <c r="BW21" s="25">
        <v>20.4</v>
      </c>
      <c r="BX21" s="25">
        <f>BW21/BV21*100</f>
        <v>12.259615384615383</v>
      </c>
      <c r="BY21" s="25">
        <v>154.1</v>
      </c>
      <c r="BZ21" s="25">
        <v>17.9</v>
      </c>
      <c r="CA21" s="25">
        <f t="shared" si="29"/>
        <v>11.615833874107722</v>
      </c>
      <c r="CB21" s="25">
        <f t="shared" si="30"/>
        <v>18.246687054026502</v>
      </c>
      <c r="CC21" s="33">
        <v>468.3</v>
      </c>
      <c r="CD21" s="31"/>
      <c r="CE21" s="25">
        <f t="shared" si="31"/>
        <v>0</v>
      </c>
      <c r="CF21" s="25">
        <f t="shared" si="38"/>
        <v>0</v>
      </c>
      <c r="CG21" s="33">
        <v>339.3</v>
      </c>
      <c r="CH21" s="31"/>
      <c r="CI21" s="25">
        <f t="shared" si="32"/>
        <v>0</v>
      </c>
      <c r="CJ21" s="37">
        <v>68</v>
      </c>
      <c r="CK21" s="31"/>
      <c r="CL21" s="25">
        <f t="shared" si="33"/>
        <v>0</v>
      </c>
      <c r="CM21" s="29">
        <f t="shared" si="34"/>
        <v>0</v>
      </c>
      <c r="CN21" s="25">
        <f t="shared" si="35"/>
        <v>-10.599999999999994</v>
      </c>
      <c r="CO21" s="25"/>
      <c r="CP21" s="5"/>
      <c r="CQ21" s="5"/>
    </row>
    <row r="22" spans="1:95" ht="15" customHeight="1">
      <c r="A22" s="10">
        <v>9</v>
      </c>
      <c r="B22" s="12" t="s">
        <v>47</v>
      </c>
      <c r="C22" s="25">
        <f t="shared" si="0"/>
        <v>1854.3</v>
      </c>
      <c r="D22" s="29">
        <f t="shared" si="1"/>
        <v>111.1</v>
      </c>
      <c r="E22" s="25">
        <f t="shared" si="2"/>
        <v>5.991479264412447</v>
      </c>
      <c r="F22" s="26">
        <f t="shared" si="3"/>
        <v>446.5</v>
      </c>
      <c r="G22" s="28">
        <f t="shared" si="4"/>
        <v>16.1</v>
      </c>
      <c r="H22" s="25">
        <f t="shared" si="5"/>
        <v>3.6058230683090704</v>
      </c>
      <c r="I22" s="25">
        <f t="shared" si="40"/>
        <v>329.8</v>
      </c>
      <c r="J22" s="29">
        <f t="shared" si="41"/>
        <v>4.5</v>
      </c>
      <c r="K22" s="29">
        <f t="shared" si="7"/>
        <v>1.364463311097635</v>
      </c>
      <c r="L22" s="29">
        <f t="shared" si="36"/>
        <v>27.95031055900621</v>
      </c>
      <c r="M22" s="60">
        <v>147</v>
      </c>
      <c r="N22" s="28">
        <v>1.2</v>
      </c>
      <c r="O22" s="29">
        <f t="shared" si="8"/>
        <v>0.8163265306122448</v>
      </c>
      <c r="P22" s="29">
        <f t="shared" si="9"/>
        <v>7.453416149068322</v>
      </c>
      <c r="Q22" s="28">
        <v>9.8</v>
      </c>
      <c r="R22" s="28">
        <v>0.2</v>
      </c>
      <c r="S22" s="25">
        <f t="shared" si="10"/>
        <v>2.0408163265306123</v>
      </c>
      <c r="T22" s="27">
        <v>52</v>
      </c>
      <c r="U22" s="28"/>
      <c r="V22" s="29">
        <f t="shared" si="11"/>
        <v>0</v>
      </c>
      <c r="W22" s="29">
        <f t="shared" si="39"/>
        <v>0</v>
      </c>
      <c r="X22" s="55">
        <v>101</v>
      </c>
      <c r="Y22" s="28">
        <v>2.2</v>
      </c>
      <c r="Z22" s="25">
        <f t="shared" si="12"/>
        <v>2.1782178217821784</v>
      </c>
      <c r="AA22" s="25">
        <f t="shared" si="13"/>
        <v>13.664596273291925</v>
      </c>
      <c r="AB22" s="25">
        <v>20</v>
      </c>
      <c r="AC22" s="29">
        <v>0.9</v>
      </c>
      <c r="AD22" s="29">
        <f t="shared" si="14"/>
        <v>4.5</v>
      </c>
      <c r="AE22" s="29">
        <f t="shared" si="15"/>
        <v>5.590062111801242</v>
      </c>
      <c r="AF22" s="29">
        <f t="shared" si="37"/>
        <v>116.7</v>
      </c>
      <c r="AG22" s="29">
        <f>+AK22+AR22+AV22+AY22+BC22+11.6</f>
        <v>11.6</v>
      </c>
      <c r="AH22" s="25">
        <f t="shared" si="16"/>
        <v>9.940017137960583</v>
      </c>
      <c r="AI22" s="25">
        <f t="shared" si="17"/>
        <v>72.04968944099377</v>
      </c>
      <c r="AJ22" s="38">
        <v>115.4</v>
      </c>
      <c r="AK22" s="28"/>
      <c r="AL22" s="29">
        <f t="shared" si="18"/>
        <v>0</v>
      </c>
      <c r="AM22" s="28"/>
      <c r="AN22" s="28"/>
      <c r="AO22" s="29"/>
      <c r="AP22" s="29">
        <f t="shared" si="19"/>
        <v>0</v>
      </c>
      <c r="AQ22" s="55">
        <v>1.3</v>
      </c>
      <c r="AR22" s="28"/>
      <c r="AS22" s="29">
        <f t="shared" si="20"/>
        <v>0</v>
      </c>
      <c r="AT22" s="29">
        <f t="shared" si="21"/>
        <v>0</v>
      </c>
      <c r="AU22" s="28"/>
      <c r="AV22" s="28"/>
      <c r="AW22" s="25"/>
      <c r="AX22" s="25"/>
      <c r="AY22" s="29"/>
      <c r="AZ22" s="25"/>
      <c r="BA22" s="25">
        <f t="shared" si="22"/>
        <v>0</v>
      </c>
      <c r="BB22" s="25"/>
      <c r="BC22" s="26"/>
      <c r="BD22" s="29" t="e">
        <f>BC22/BB22*100</f>
        <v>#DIV/0!</v>
      </c>
      <c r="BE22" s="25"/>
      <c r="BF22" s="29">
        <v>1407.8</v>
      </c>
      <c r="BG22" s="28">
        <v>95</v>
      </c>
      <c r="BH22" s="25">
        <f t="shared" si="23"/>
        <v>6.74811763034522</v>
      </c>
      <c r="BI22" s="30">
        <v>1138.5</v>
      </c>
      <c r="BJ22" s="28">
        <v>90.2</v>
      </c>
      <c r="BK22" s="25">
        <f t="shared" si="24"/>
        <v>7.922705314009662</v>
      </c>
      <c r="BL22" s="32">
        <v>1854.3</v>
      </c>
      <c r="BM22" s="31">
        <v>60.7</v>
      </c>
      <c r="BN22" s="25">
        <f t="shared" si="25"/>
        <v>3.2734724693954593</v>
      </c>
      <c r="BO22" s="35">
        <v>573.6</v>
      </c>
      <c r="BP22" s="25">
        <v>12.9</v>
      </c>
      <c r="BQ22" s="25">
        <f t="shared" si="26"/>
        <v>2.2489539748953975</v>
      </c>
      <c r="BR22" s="25">
        <f t="shared" si="27"/>
        <v>21.25205930807249</v>
      </c>
      <c r="BS22" s="35">
        <v>569.6</v>
      </c>
      <c r="BT22" s="25">
        <v>12.9</v>
      </c>
      <c r="BU22" s="25">
        <f t="shared" si="28"/>
        <v>2.264747191011236</v>
      </c>
      <c r="BV22" s="25">
        <v>213.6</v>
      </c>
      <c r="BW22" s="25"/>
      <c r="BX22" s="25"/>
      <c r="BY22" s="25">
        <v>197.9</v>
      </c>
      <c r="BZ22" s="25"/>
      <c r="CA22" s="25">
        <f t="shared" si="29"/>
        <v>0</v>
      </c>
      <c r="CB22" s="25">
        <f t="shared" si="30"/>
        <v>0</v>
      </c>
      <c r="CC22" s="37">
        <v>575.7</v>
      </c>
      <c r="CD22" s="31">
        <v>47.7</v>
      </c>
      <c r="CE22" s="25">
        <f t="shared" si="31"/>
        <v>8.285565398645128</v>
      </c>
      <c r="CF22" s="25">
        <f t="shared" si="38"/>
        <v>78.5831960461285</v>
      </c>
      <c r="CG22" s="33">
        <v>426.6</v>
      </c>
      <c r="CH22" s="31"/>
      <c r="CI22" s="25">
        <f t="shared" si="32"/>
        <v>0</v>
      </c>
      <c r="CJ22" s="33">
        <v>105.4</v>
      </c>
      <c r="CK22" s="31"/>
      <c r="CL22" s="25">
        <f t="shared" si="33"/>
        <v>0</v>
      </c>
      <c r="CM22" s="29">
        <f t="shared" si="34"/>
        <v>0</v>
      </c>
      <c r="CN22" s="25">
        <f t="shared" si="35"/>
        <v>50.39999999999999</v>
      </c>
      <c r="CO22" s="25"/>
      <c r="CP22" s="5"/>
      <c r="CQ22" s="5"/>
    </row>
    <row r="23" spans="1:95" ht="15.75" customHeight="1">
      <c r="A23" s="10">
        <v>10</v>
      </c>
      <c r="B23" s="12" t="s">
        <v>27</v>
      </c>
      <c r="C23" s="25">
        <f t="shared" si="0"/>
        <v>1646.1</v>
      </c>
      <c r="D23" s="29">
        <f t="shared" si="1"/>
        <v>99.3</v>
      </c>
      <c r="E23" s="25">
        <f t="shared" si="2"/>
        <v>6.032440313468198</v>
      </c>
      <c r="F23" s="26">
        <f t="shared" si="3"/>
        <v>743</v>
      </c>
      <c r="G23" s="28">
        <f t="shared" si="4"/>
        <v>42.3</v>
      </c>
      <c r="H23" s="25">
        <f t="shared" si="5"/>
        <v>5.693135935397039</v>
      </c>
      <c r="I23" s="25">
        <f t="shared" si="40"/>
        <v>542</v>
      </c>
      <c r="J23" s="29">
        <f t="shared" si="41"/>
        <v>34.5</v>
      </c>
      <c r="K23" s="29">
        <f t="shared" si="7"/>
        <v>6.365313653136531</v>
      </c>
      <c r="L23" s="29">
        <f t="shared" si="36"/>
        <v>81.56028368794327</v>
      </c>
      <c r="M23" s="60">
        <v>269.2</v>
      </c>
      <c r="N23" s="28">
        <v>2.3</v>
      </c>
      <c r="O23" s="29">
        <f t="shared" si="8"/>
        <v>0.8543833580980683</v>
      </c>
      <c r="P23" s="29">
        <f t="shared" si="9"/>
        <v>5.4373522458628845</v>
      </c>
      <c r="Q23" s="28">
        <v>22.8</v>
      </c>
      <c r="R23" s="28"/>
      <c r="S23" s="25">
        <f t="shared" si="10"/>
        <v>0</v>
      </c>
      <c r="T23" s="27">
        <v>80</v>
      </c>
      <c r="U23" s="28">
        <v>0.2</v>
      </c>
      <c r="V23" s="29">
        <f t="shared" si="11"/>
        <v>0.25</v>
      </c>
      <c r="W23" s="29">
        <f t="shared" si="39"/>
        <v>0.47281323877068565</v>
      </c>
      <c r="X23" s="55">
        <v>160</v>
      </c>
      <c r="Y23" s="28">
        <v>30.8</v>
      </c>
      <c r="Z23" s="25">
        <f t="shared" si="12"/>
        <v>19.25</v>
      </c>
      <c r="AA23" s="25">
        <f t="shared" si="13"/>
        <v>72.81323877068559</v>
      </c>
      <c r="AB23" s="25">
        <v>10</v>
      </c>
      <c r="AC23" s="29">
        <v>1.2</v>
      </c>
      <c r="AD23" s="29">
        <f t="shared" si="14"/>
        <v>12</v>
      </c>
      <c r="AE23" s="29">
        <f t="shared" si="15"/>
        <v>2.8368794326241136</v>
      </c>
      <c r="AF23" s="29">
        <f t="shared" si="37"/>
        <v>201</v>
      </c>
      <c r="AG23" s="29">
        <f>+AK23+AR23+AV23+AY23+BC23+4.5</f>
        <v>7.8</v>
      </c>
      <c r="AH23" s="25">
        <f t="shared" si="16"/>
        <v>3.880597014925373</v>
      </c>
      <c r="AI23" s="25">
        <f t="shared" si="17"/>
        <v>18.43971631205674</v>
      </c>
      <c r="AJ23" s="27">
        <v>197</v>
      </c>
      <c r="AK23" s="28">
        <v>3.3</v>
      </c>
      <c r="AL23" s="29">
        <f t="shared" si="18"/>
        <v>1.6751269035532992</v>
      </c>
      <c r="AM23" s="28"/>
      <c r="AN23" s="28"/>
      <c r="AO23" s="29"/>
      <c r="AP23" s="29">
        <f t="shared" si="19"/>
        <v>7.801418439716312</v>
      </c>
      <c r="AQ23" s="55">
        <v>4</v>
      </c>
      <c r="AR23" s="28"/>
      <c r="AS23" s="29">
        <f t="shared" si="20"/>
        <v>0</v>
      </c>
      <c r="AT23" s="25">
        <f t="shared" si="21"/>
        <v>0</v>
      </c>
      <c r="AU23" s="26"/>
      <c r="AV23" s="26"/>
      <c r="AW23" s="25"/>
      <c r="AX23" s="25"/>
      <c r="AY23" s="29"/>
      <c r="AZ23" s="25"/>
      <c r="BA23" s="25">
        <f t="shared" si="22"/>
        <v>0</v>
      </c>
      <c r="BB23" s="25"/>
      <c r="BC23" s="26"/>
      <c r="BD23" s="25"/>
      <c r="BE23" s="25"/>
      <c r="BF23" s="29">
        <v>903.1</v>
      </c>
      <c r="BG23" s="28">
        <v>57</v>
      </c>
      <c r="BH23" s="25">
        <f t="shared" si="23"/>
        <v>6.311593400509357</v>
      </c>
      <c r="BI23" s="30">
        <v>658.4</v>
      </c>
      <c r="BJ23" s="28">
        <v>52.2</v>
      </c>
      <c r="BK23" s="25">
        <f t="shared" si="24"/>
        <v>7.928311057108142</v>
      </c>
      <c r="BL23" s="32">
        <v>1646.1</v>
      </c>
      <c r="BM23" s="31">
        <v>20</v>
      </c>
      <c r="BN23" s="25">
        <f t="shared" si="25"/>
        <v>1.2149930137901708</v>
      </c>
      <c r="BO23" s="58">
        <v>496.1</v>
      </c>
      <c r="BP23" s="25">
        <v>14.6</v>
      </c>
      <c r="BQ23" s="25">
        <f t="shared" si="26"/>
        <v>2.9429550493852044</v>
      </c>
      <c r="BR23" s="25">
        <f t="shared" si="27"/>
        <v>73</v>
      </c>
      <c r="BS23" s="35">
        <v>492.1</v>
      </c>
      <c r="BT23" s="25">
        <v>14.6</v>
      </c>
      <c r="BU23" s="25">
        <f t="shared" si="28"/>
        <v>2.966876651087177</v>
      </c>
      <c r="BV23" s="25">
        <v>189</v>
      </c>
      <c r="BW23" s="25"/>
      <c r="BX23" s="25"/>
      <c r="BY23" s="25">
        <v>175</v>
      </c>
      <c r="BZ23" s="25">
        <v>5.4</v>
      </c>
      <c r="CA23" s="25">
        <f t="shared" si="29"/>
        <v>3.0857142857142863</v>
      </c>
      <c r="CB23" s="25">
        <f t="shared" si="30"/>
        <v>27</v>
      </c>
      <c r="CC23" s="37">
        <v>522.5</v>
      </c>
      <c r="CD23" s="31"/>
      <c r="CE23" s="25">
        <f t="shared" si="31"/>
        <v>0</v>
      </c>
      <c r="CF23" s="25">
        <f t="shared" si="38"/>
        <v>0</v>
      </c>
      <c r="CG23" s="37">
        <v>415.4</v>
      </c>
      <c r="CH23" s="31"/>
      <c r="CI23" s="25">
        <f t="shared" si="32"/>
        <v>0</v>
      </c>
      <c r="CJ23" s="33">
        <v>40</v>
      </c>
      <c r="CK23" s="31"/>
      <c r="CL23" s="25">
        <f t="shared" si="33"/>
        <v>0</v>
      </c>
      <c r="CM23" s="29">
        <f t="shared" si="34"/>
        <v>0</v>
      </c>
      <c r="CN23" s="25">
        <f t="shared" si="35"/>
        <v>79.3</v>
      </c>
      <c r="CO23" s="25"/>
      <c r="CP23" s="5"/>
      <c r="CQ23" s="5"/>
    </row>
    <row r="24" spans="1:95" ht="15" customHeight="1">
      <c r="A24" s="10">
        <v>11</v>
      </c>
      <c r="B24" s="12" t="s">
        <v>28</v>
      </c>
      <c r="C24" s="25">
        <f t="shared" si="0"/>
        <v>2033.3000000000002</v>
      </c>
      <c r="D24" s="29">
        <f t="shared" si="1"/>
        <v>108.4</v>
      </c>
      <c r="E24" s="25">
        <f t="shared" si="2"/>
        <v>5.331234938277676</v>
      </c>
      <c r="F24" s="26">
        <f t="shared" si="3"/>
        <v>594.1</v>
      </c>
      <c r="G24" s="28">
        <f t="shared" si="4"/>
        <v>12.5</v>
      </c>
      <c r="H24" s="25">
        <f t="shared" si="5"/>
        <v>2.104022891769062</v>
      </c>
      <c r="I24" s="25">
        <f t="shared" si="40"/>
        <v>471.2</v>
      </c>
      <c r="J24" s="29">
        <f t="shared" si="41"/>
        <v>6.4</v>
      </c>
      <c r="K24" s="29">
        <f t="shared" si="7"/>
        <v>1.3582342954159594</v>
      </c>
      <c r="L24" s="29">
        <f t="shared" si="36"/>
        <v>51.2</v>
      </c>
      <c r="M24" s="55">
        <v>137</v>
      </c>
      <c r="N24" s="28">
        <v>2.8</v>
      </c>
      <c r="O24" s="29">
        <f t="shared" si="8"/>
        <v>2.0437956204379564</v>
      </c>
      <c r="P24" s="29">
        <f t="shared" si="9"/>
        <v>22.4</v>
      </c>
      <c r="Q24" s="28">
        <v>12.2</v>
      </c>
      <c r="R24" s="28"/>
      <c r="S24" s="25">
        <f t="shared" si="10"/>
        <v>0</v>
      </c>
      <c r="T24" s="27">
        <v>62</v>
      </c>
      <c r="U24" s="28">
        <v>0.5</v>
      </c>
      <c r="V24" s="29">
        <f t="shared" si="11"/>
        <v>0.8064516129032258</v>
      </c>
      <c r="W24" s="29">
        <f t="shared" si="39"/>
        <v>4</v>
      </c>
      <c r="X24" s="55">
        <v>240</v>
      </c>
      <c r="Y24" s="28">
        <v>2.2</v>
      </c>
      <c r="Z24" s="25">
        <f t="shared" si="12"/>
        <v>0.9166666666666666</v>
      </c>
      <c r="AA24" s="25">
        <f t="shared" si="13"/>
        <v>17.6</v>
      </c>
      <c r="AB24" s="25">
        <v>20</v>
      </c>
      <c r="AC24" s="29">
        <v>0.9</v>
      </c>
      <c r="AD24" s="29">
        <f t="shared" si="14"/>
        <v>4.5</v>
      </c>
      <c r="AE24" s="29">
        <f t="shared" si="15"/>
        <v>7.200000000000001</v>
      </c>
      <c r="AF24" s="29">
        <f t="shared" si="37"/>
        <v>122.89999999999999</v>
      </c>
      <c r="AG24" s="29">
        <f>+AK24+AR24+AV24+AY24+BC24+3.7</f>
        <v>6.1</v>
      </c>
      <c r="AH24" s="25">
        <f t="shared" si="16"/>
        <v>4.963384865744508</v>
      </c>
      <c r="AI24" s="25">
        <f t="shared" si="17"/>
        <v>48.8</v>
      </c>
      <c r="AJ24" s="38">
        <v>93.1</v>
      </c>
      <c r="AK24" s="28"/>
      <c r="AL24" s="29">
        <f t="shared" si="18"/>
        <v>0</v>
      </c>
      <c r="AM24" s="28"/>
      <c r="AN24" s="28"/>
      <c r="AO24" s="29"/>
      <c r="AP24" s="29">
        <f t="shared" si="19"/>
        <v>0</v>
      </c>
      <c r="AQ24" s="55">
        <v>29.8</v>
      </c>
      <c r="AR24" s="28">
        <v>2.4</v>
      </c>
      <c r="AS24" s="25">
        <f t="shared" si="20"/>
        <v>8.053691275167784</v>
      </c>
      <c r="AT24" s="25">
        <f t="shared" si="21"/>
        <v>19.2</v>
      </c>
      <c r="AU24" s="26"/>
      <c r="AV24" s="26"/>
      <c r="AW24" s="25"/>
      <c r="AX24" s="25"/>
      <c r="AY24" s="29"/>
      <c r="AZ24" s="25"/>
      <c r="BA24" s="25">
        <f t="shared" si="22"/>
        <v>0</v>
      </c>
      <c r="BB24" s="25"/>
      <c r="BC24" s="25"/>
      <c r="BD24" s="25"/>
      <c r="BE24" s="25"/>
      <c r="BF24" s="29">
        <v>1439.2</v>
      </c>
      <c r="BG24" s="28">
        <v>95.9</v>
      </c>
      <c r="BH24" s="25">
        <f t="shared" si="23"/>
        <v>6.663424124513619</v>
      </c>
      <c r="BI24" s="30">
        <v>1148.8</v>
      </c>
      <c r="BJ24" s="28">
        <v>91.1</v>
      </c>
      <c r="BK24" s="25">
        <f t="shared" si="24"/>
        <v>7.930013927576601</v>
      </c>
      <c r="BL24" s="32">
        <v>2033.3</v>
      </c>
      <c r="BM24" s="34">
        <v>92.6</v>
      </c>
      <c r="BN24" s="25">
        <f t="shared" si="25"/>
        <v>4.5541730192298235</v>
      </c>
      <c r="BO24" s="35">
        <v>445.7</v>
      </c>
      <c r="BP24" s="54">
        <v>65.4</v>
      </c>
      <c r="BQ24" s="25">
        <f t="shared" si="26"/>
        <v>14.673547229077858</v>
      </c>
      <c r="BR24" s="25">
        <f t="shared" si="27"/>
        <v>70.62634989200866</v>
      </c>
      <c r="BS24" s="35">
        <v>441.7</v>
      </c>
      <c r="BT24" s="54">
        <v>65.4</v>
      </c>
      <c r="BU24" s="25">
        <f t="shared" si="28"/>
        <v>14.806429703418612</v>
      </c>
      <c r="BV24" s="25">
        <v>235</v>
      </c>
      <c r="BW24" s="25"/>
      <c r="BX24" s="25"/>
      <c r="BY24" s="25">
        <v>217.6</v>
      </c>
      <c r="BZ24" s="25">
        <v>27.2</v>
      </c>
      <c r="CA24" s="25">
        <f t="shared" si="29"/>
        <v>12.5</v>
      </c>
      <c r="CB24" s="25">
        <f t="shared" si="30"/>
        <v>29.373650107991363</v>
      </c>
      <c r="CC24" s="33">
        <v>835.6</v>
      </c>
      <c r="CD24" s="31"/>
      <c r="CE24" s="25">
        <f t="shared" si="31"/>
        <v>0</v>
      </c>
      <c r="CF24" s="25">
        <f t="shared" si="38"/>
        <v>0</v>
      </c>
      <c r="CG24" s="37">
        <v>445</v>
      </c>
      <c r="CH24" s="31"/>
      <c r="CI24" s="25">
        <f t="shared" si="32"/>
        <v>0</v>
      </c>
      <c r="CJ24" s="33">
        <v>307.2</v>
      </c>
      <c r="CK24" s="34"/>
      <c r="CL24" s="25">
        <f t="shared" si="33"/>
        <v>0</v>
      </c>
      <c r="CM24" s="25">
        <f t="shared" si="34"/>
        <v>0</v>
      </c>
      <c r="CN24" s="25">
        <f t="shared" si="35"/>
        <v>15.800000000000011</v>
      </c>
      <c r="CO24" s="25"/>
      <c r="CP24" s="5"/>
      <c r="CQ24" s="5"/>
    </row>
    <row r="25" spans="1:95" ht="0.75" customHeight="1" hidden="1">
      <c r="A25" s="10">
        <v>12</v>
      </c>
      <c r="B25" s="11"/>
      <c r="C25" s="25"/>
      <c r="D25" s="25"/>
      <c r="E25" s="25" t="e">
        <f t="shared" si="2"/>
        <v>#DIV/0!</v>
      </c>
      <c r="F25" s="40"/>
      <c r="G25" s="61"/>
      <c r="H25" s="25" t="e">
        <f aca="true" t="shared" si="42" ref="H25:H38">G25/F25*100</f>
        <v>#DIV/0!</v>
      </c>
      <c r="I25" s="25"/>
      <c r="J25" s="25"/>
      <c r="K25" s="25"/>
      <c r="L25" s="25" t="e">
        <f>+J25/(G25+#REF!)*100</f>
        <v>#REF!</v>
      </c>
      <c r="M25" s="26"/>
      <c r="N25" s="28" t="s">
        <v>46</v>
      </c>
      <c r="O25" s="25" t="e">
        <f aca="true" t="shared" si="43" ref="O25:O38">N25/M25*100</f>
        <v>#VALUE!</v>
      </c>
      <c r="P25" s="25" t="e">
        <f t="shared" si="9"/>
        <v>#VALUE!</v>
      </c>
      <c r="Q25" s="26"/>
      <c r="R25" s="28"/>
      <c r="S25" s="25" t="e">
        <f aca="true" t="shared" si="44" ref="S25:S38">R25/Q25*100</f>
        <v>#DIV/0!</v>
      </c>
      <c r="T25" s="26"/>
      <c r="U25" s="28"/>
      <c r="V25" s="29" t="e">
        <f t="shared" si="11"/>
        <v>#DIV/0!</v>
      </c>
      <c r="W25" s="29" t="e">
        <f t="shared" si="39"/>
        <v>#DIV/0!</v>
      </c>
      <c r="X25" s="28"/>
      <c r="Y25" s="28"/>
      <c r="Z25" s="25" t="e">
        <f aca="true" t="shared" si="45" ref="Z25:Z38">Y25/X25*100</f>
        <v>#DIV/0!</v>
      </c>
      <c r="AA25" s="25" t="e">
        <f t="shared" si="13"/>
        <v>#DIV/0!</v>
      </c>
      <c r="AB25" s="25"/>
      <c r="AC25" s="29"/>
      <c r="AD25" s="25" t="e">
        <f t="shared" si="14"/>
        <v>#DIV/0!</v>
      </c>
      <c r="AE25" s="25" t="e">
        <f t="shared" si="15"/>
        <v>#DIV/0!</v>
      </c>
      <c r="AF25" s="25"/>
      <c r="AG25" s="25"/>
      <c r="AH25" s="25"/>
      <c r="AI25" s="25" t="e">
        <f t="shared" si="17"/>
        <v>#DIV/0!</v>
      </c>
      <c r="AJ25" s="26"/>
      <c r="AK25" s="28"/>
      <c r="AL25" s="29" t="e">
        <f aca="true" t="shared" si="46" ref="AL25:AL38">AK25/AJ25*100</f>
        <v>#DIV/0!</v>
      </c>
      <c r="AM25" s="28"/>
      <c r="AN25" s="28"/>
      <c r="AO25" s="29" t="e">
        <f aca="true" t="shared" si="47" ref="AO25:AO37">AN25/AM25*100</f>
        <v>#DIV/0!</v>
      </c>
      <c r="AP25" s="29" t="e">
        <f t="shared" si="19"/>
        <v>#DIV/0!</v>
      </c>
      <c r="AQ25" s="28"/>
      <c r="AR25" s="28"/>
      <c r="AS25" s="25" t="e">
        <f aca="true" t="shared" si="48" ref="AS25:AS38">AR25/AQ25*100</f>
        <v>#DIV/0!</v>
      </c>
      <c r="AT25" s="25" t="e">
        <f t="shared" si="21"/>
        <v>#DIV/0!</v>
      </c>
      <c r="AU25" s="26"/>
      <c r="AV25" s="26"/>
      <c r="AW25" s="25" t="e">
        <f aca="true" t="shared" si="49" ref="AW25:AW38">AV25/AU25*100</f>
        <v>#DIV/0!</v>
      </c>
      <c r="AX25" s="25"/>
      <c r="AY25" s="25"/>
      <c r="AZ25" s="25" t="e">
        <f aca="true" t="shared" si="50" ref="AZ25:AZ38">AY25/AX25*100</f>
        <v>#DIV/0!</v>
      </c>
      <c r="BA25" s="25" t="e">
        <f t="shared" si="22"/>
        <v>#DIV/0!</v>
      </c>
      <c r="BB25" s="25"/>
      <c r="BC25" s="25"/>
      <c r="BD25" s="25"/>
      <c r="BE25" s="25"/>
      <c r="BF25" s="38"/>
      <c r="BG25" s="26"/>
      <c r="BH25" s="25" t="e">
        <f aca="true" t="shared" si="51" ref="BH25:BH38">BG25/BF25*100</f>
        <v>#DIV/0!</v>
      </c>
      <c r="BI25" s="25"/>
      <c r="BJ25" s="25"/>
      <c r="BK25" s="25" t="e">
        <f aca="true" t="shared" si="52" ref="BK25:BK37">BJ25/BI25*100</f>
        <v>#DIV/0!</v>
      </c>
      <c r="BL25" s="34"/>
      <c r="BM25" s="34"/>
      <c r="BN25" s="25" t="e">
        <f aca="true" t="shared" si="53" ref="BN25:BN38">BM25/BL25*100</f>
        <v>#DIV/0!</v>
      </c>
      <c r="BO25" s="25"/>
      <c r="BP25" s="25"/>
      <c r="BQ25" s="25" t="e">
        <f aca="true" t="shared" si="54" ref="BQ25:BQ38">BP25/BO25*100</f>
        <v>#DIV/0!</v>
      </c>
      <c r="BR25" s="25" t="e">
        <f aca="true" t="shared" si="55" ref="BR25:BR38">+BP25/BM25*100</f>
        <v>#DIV/0!</v>
      </c>
      <c r="BS25" s="25"/>
      <c r="BT25" s="25"/>
      <c r="BU25" s="25" t="e">
        <f aca="true" t="shared" si="56" ref="BU25:BU38">BT25/BS25*100</f>
        <v>#DIV/0!</v>
      </c>
      <c r="BV25" s="25"/>
      <c r="BW25" s="25"/>
      <c r="BX25" s="25" t="e">
        <f aca="true" t="shared" si="57" ref="BX25:BX38">BW25/BV25*100</f>
        <v>#DIV/0!</v>
      </c>
      <c r="BY25" s="25"/>
      <c r="BZ25" s="25"/>
      <c r="CA25" s="25" t="e">
        <f aca="true" t="shared" si="58" ref="CA25:CA38">BZ25/BY25*100</f>
        <v>#DIV/0!</v>
      </c>
      <c r="CB25" s="25" t="e">
        <f aca="true" t="shared" si="59" ref="CB25:CB38">+BZ25/BM25*100</f>
        <v>#DIV/0!</v>
      </c>
      <c r="CC25" s="34"/>
      <c r="CD25" s="34"/>
      <c r="CE25" s="25" t="e">
        <f aca="true" t="shared" si="60" ref="CE25:CE38">CD25/CC25*100</f>
        <v>#DIV/0!</v>
      </c>
      <c r="CF25" s="25" t="e">
        <f aca="true" t="shared" si="61" ref="CF25:CF38">+CD25/BM25*100</f>
        <v>#DIV/0!</v>
      </c>
      <c r="CG25" s="34"/>
      <c r="CH25" s="34"/>
      <c r="CI25" s="25" t="e">
        <f aca="true" t="shared" si="62" ref="CI25:CI38">CH25/CG25*100</f>
        <v>#DIV/0!</v>
      </c>
      <c r="CJ25" s="34"/>
      <c r="CK25" s="34"/>
      <c r="CL25" s="25" t="e">
        <f aca="true" t="shared" si="63" ref="CL25:CL38">CK25/CJ25*100</f>
        <v>#DIV/0!</v>
      </c>
      <c r="CM25" s="25"/>
      <c r="CN25" s="25" t="e">
        <f>+#REF!-BM25</f>
        <v>#REF!</v>
      </c>
      <c r="CO25" s="25"/>
      <c r="CP25" s="5"/>
      <c r="CQ25" s="5"/>
    </row>
    <row r="26" spans="1:95" ht="14.25" hidden="1">
      <c r="A26" s="10">
        <v>13</v>
      </c>
      <c r="B26" s="11"/>
      <c r="C26" s="25"/>
      <c r="D26" s="25"/>
      <c r="E26" s="25" t="e">
        <f t="shared" si="2"/>
        <v>#DIV/0!</v>
      </c>
      <c r="F26" s="40"/>
      <c r="G26" s="61"/>
      <c r="H26" s="25" t="e">
        <f t="shared" si="42"/>
        <v>#DIV/0!</v>
      </c>
      <c r="I26" s="25"/>
      <c r="J26" s="25"/>
      <c r="K26" s="25"/>
      <c r="L26" s="25" t="e">
        <f>+J26/(G26+#REF!)*100</f>
        <v>#REF!</v>
      </c>
      <c r="M26" s="26"/>
      <c r="N26" s="28"/>
      <c r="O26" s="25" t="e">
        <f t="shared" si="43"/>
        <v>#DIV/0!</v>
      </c>
      <c r="P26" s="25" t="e">
        <f t="shared" si="9"/>
        <v>#DIV/0!</v>
      </c>
      <c r="Q26" s="26"/>
      <c r="R26" s="28"/>
      <c r="S26" s="25" t="e">
        <f t="shared" si="44"/>
        <v>#DIV/0!</v>
      </c>
      <c r="T26" s="26"/>
      <c r="U26" s="28"/>
      <c r="V26" s="29" t="e">
        <f t="shared" si="11"/>
        <v>#DIV/0!</v>
      </c>
      <c r="W26" s="29" t="e">
        <f t="shared" si="39"/>
        <v>#DIV/0!</v>
      </c>
      <c r="X26" s="28"/>
      <c r="Y26" s="28"/>
      <c r="Z26" s="25" t="e">
        <f t="shared" si="45"/>
        <v>#DIV/0!</v>
      </c>
      <c r="AA26" s="25" t="e">
        <f t="shared" si="13"/>
        <v>#DIV/0!</v>
      </c>
      <c r="AB26" s="25"/>
      <c r="AC26" s="29"/>
      <c r="AD26" s="25" t="e">
        <f t="shared" si="14"/>
        <v>#DIV/0!</v>
      </c>
      <c r="AE26" s="25" t="e">
        <f t="shared" si="15"/>
        <v>#DIV/0!</v>
      </c>
      <c r="AF26" s="25"/>
      <c r="AG26" s="25"/>
      <c r="AH26" s="25"/>
      <c r="AI26" s="25" t="e">
        <f t="shared" si="17"/>
        <v>#DIV/0!</v>
      </c>
      <c r="AJ26" s="26"/>
      <c r="AK26" s="28"/>
      <c r="AL26" s="29" t="e">
        <f t="shared" si="46"/>
        <v>#DIV/0!</v>
      </c>
      <c r="AM26" s="28"/>
      <c r="AN26" s="28"/>
      <c r="AO26" s="29" t="e">
        <f t="shared" si="47"/>
        <v>#DIV/0!</v>
      </c>
      <c r="AP26" s="29" t="e">
        <f t="shared" si="19"/>
        <v>#DIV/0!</v>
      </c>
      <c r="AQ26" s="28"/>
      <c r="AR26" s="28"/>
      <c r="AS26" s="25" t="e">
        <f t="shared" si="48"/>
        <v>#DIV/0!</v>
      </c>
      <c r="AT26" s="25" t="e">
        <f t="shared" si="21"/>
        <v>#DIV/0!</v>
      </c>
      <c r="AU26" s="26"/>
      <c r="AV26" s="26"/>
      <c r="AW26" s="25" t="e">
        <f t="shared" si="49"/>
        <v>#DIV/0!</v>
      </c>
      <c r="AX26" s="25"/>
      <c r="AY26" s="25"/>
      <c r="AZ26" s="25" t="e">
        <f t="shared" si="50"/>
        <v>#DIV/0!</v>
      </c>
      <c r="BA26" s="25" t="e">
        <f t="shared" si="22"/>
        <v>#DIV/0!</v>
      </c>
      <c r="BB26" s="25"/>
      <c r="BC26" s="25"/>
      <c r="BD26" s="25"/>
      <c r="BE26" s="25"/>
      <c r="BF26" s="26"/>
      <c r="BG26" s="26"/>
      <c r="BH26" s="25" t="e">
        <f t="shared" si="51"/>
        <v>#DIV/0!</v>
      </c>
      <c r="BI26" s="25"/>
      <c r="BJ26" s="25"/>
      <c r="BK26" s="25" t="e">
        <f t="shared" si="52"/>
        <v>#DIV/0!</v>
      </c>
      <c r="BL26" s="34"/>
      <c r="BM26" s="34"/>
      <c r="BN26" s="25" t="e">
        <f t="shared" si="53"/>
        <v>#DIV/0!</v>
      </c>
      <c r="BO26" s="25"/>
      <c r="BP26" s="25"/>
      <c r="BQ26" s="25" t="e">
        <f t="shared" si="54"/>
        <v>#DIV/0!</v>
      </c>
      <c r="BR26" s="25" t="e">
        <f t="shared" si="55"/>
        <v>#DIV/0!</v>
      </c>
      <c r="BS26" s="25"/>
      <c r="BT26" s="25"/>
      <c r="BU26" s="25" t="e">
        <f t="shared" si="56"/>
        <v>#DIV/0!</v>
      </c>
      <c r="BV26" s="25"/>
      <c r="BW26" s="25"/>
      <c r="BX26" s="25" t="e">
        <f t="shared" si="57"/>
        <v>#DIV/0!</v>
      </c>
      <c r="BY26" s="25"/>
      <c r="BZ26" s="25"/>
      <c r="CA26" s="25" t="e">
        <f t="shared" si="58"/>
        <v>#DIV/0!</v>
      </c>
      <c r="CB26" s="25" t="e">
        <f t="shared" si="59"/>
        <v>#DIV/0!</v>
      </c>
      <c r="CC26" s="34"/>
      <c r="CD26" s="34"/>
      <c r="CE26" s="25" t="e">
        <f t="shared" si="60"/>
        <v>#DIV/0!</v>
      </c>
      <c r="CF26" s="25" t="e">
        <f t="shared" si="61"/>
        <v>#DIV/0!</v>
      </c>
      <c r="CG26" s="34"/>
      <c r="CH26" s="34"/>
      <c r="CI26" s="25" t="e">
        <f t="shared" si="62"/>
        <v>#DIV/0!</v>
      </c>
      <c r="CJ26" s="34"/>
      <c r="CK26" s="34"/>
      <c r="CL26" s="25" t="e">
        <f t="shared" si="63"/>
        <v>#DIV/0!</v>
      </c>
      <c r="CM26" s="25"/>
      <c r="CN26" s="25"/>
      <c r="CO26" s="25"/>
      <c r="CP26" s="5"/>
      <c r="CQ26" s="5"/>
    </row>
    <row r="27" spans="1:95" ht="14.25" hidden="1">
      <c r="A27" s="10">
        <v>14</v>
      </c>
      <c r="B27" s="11"/>
      <c r="C27" s="25"/>
      <c r="D27" s="25"/>
      <c r="E27" s="25" t="e">
        <f t="shared" si="2"/>
        <v>#DIV/0!</v>
      </c>
      <c r="F27" s="40"/>
      <c r="G27" s="61"/>
      <c r="H27" s="25" t="e">
        <f t="shared" si="42"/>
        <v>#DIV/0!</v>
      </c>
      <c r="I27" s="25"/>
      <c r="J27" s="25"/>
      <c r="K27" s="25"/>
      <c r="L27" s="25" t="e">
        <f>+J27/(G27+#REF!)*100</f>
        <v>#REF!</v>
      </c>
      <c r="M27" s="26"/>
      <c r="N27" s="28"/>
      <c r="O27" s="25" t="e">
        <f t="shared" si="43"/>
        <v>#DIV/0!</v>
      </c>
      <c r="P27" s="25" t="e">
        <f t="shared" si="9"/>
        <v>#DIV/0!</v>
      </c>
      <c r="Q27" s="26"/>
      <c r="R27" s="28"/>
      <c r="S27" s="25" t="e">
        <f t="shared" si="44"/>
        <v>#DIV/0!</v>
      </c>
      <c r="T27" s="26"/>
      <c r="U27" s="28"/>
      <c r="V27" s="29" t="e">
        <f t="shared" si="11"/>
        <v>#DIV/0!</v>
      </c>
      <c r="W27" s="29" t="e">
        <f t="shared" si="39"/>
        <v>#DIV/0!</v>
      </c>
      <c r="X27" s="28"/>
      <c r="Y27" s="28"/>
      <c r="Z27" s="25" t="e">
        <f t="shared" si="45"/>
        <v>#DIV/0!</v>
      </c>
      <c r="AA27" s="25" t="e">
        <f t="shared" si="13"/>
        <v>#DIV/0!</v>
      </c>
      <c r="AB27" s="25"/>
      <c r="AC27" s="29"/>
      <c r="AD27" s="25" t="e">
        <f t="shared" si="14"/>
        <v>#DIV/0!</v>
      </c>
      <c r="AE27" s="25" t="e">
        <f t="shared" si="15"/>
        <v>#DIV/0!</v>
      </c>
      <c r="AF27" s="25"/>
      <c r="AG27" s="25"/>
      <c r="AH27" s="25"/>
      <c r="AI27" s="25" t="e">
        <f t="shared" si="17"/>
        <v>#DIV/0!</v>
      </c>
      <c r="AJ27" s="26"/>
      <c r="AK27" s="28"/>
      <c r="AL27" s="29" t="e">
        <f t="shared" si="46"/>
        <v>#DIV/0!</v>
      </c>
      <c r="AM27" s="28"/>
      <c r="AN27" s="28"/>
      <c r="AO27" s="29" t="e">
        <f t="shared" si="47"/>
        <v>#DIV/0!</v>
      </c>
      <c r="AP27" s="29" t="e">
        <f t="shared" si="19"/>
        <v>#DIV/0!</v>
      </c>
      <c r="AQ27" s="28"/>
      <c r="AR27" s="28"/>
      <c r="AS27" s="25" t="e">
        <f t="shared" si="48"/>
        <v>#DIV/0!</v>
      </c>
      <c r="AT27" s="25" t="e">
        <f t="shared" si="21"/>
        <v>#DIV/0!</v>
      </c>
      <c r="AU27" s="26"/>
      <c r="AV27" s="26"/>
      <c r="AW27" s="25" t="e">
        <f t="shared" si="49"/>
        <v>#DIV/0!</v>
      </c>
      <c r="AX27" s="25"/>
      <c r="AY27" s="25"/>
      <c r="AZ27" s="25" t="e">
        <f t="shared" si="50"/>
        <v>#DIV/0!</v>
      </c>
      <c r="BA27" s="25" t="e">
        <f t="shared" si="22"/>
        <v>#DIV/0!</v>
      </c>
      <c r="BB27" s="25"/>
      <c r="BC27" s="25"/>
      <c r="BD27" s="25"/>
      <c r="BE27" s="25"/>
      <c r="BF27" s="26"/>
      <c r="BG27" s="26"/>
      <c r="BH27" s="25" t="e">
        <f t="shared" si="51"/>
        <v>#DIV/0!</v>
      </c>
      <c r="BI27" s="25"/>
      <c r="BJ27" s="25"/>
      <c r="BK27" s="25" t="e">
        <f t="shared" si="52"/>
        <v>#DIV/0!</v>
      </c>
      <c r="BL27" s="34"/>
      <c r="BM27" s="34"/>
      <c r="BN27" s="25" t="e">
        <f t="shared" si="53"/>
        <v>#DIV/0!</v>
      </c>
      <c r="BO27" s="25"/>
      <c r="BP27" s="25"/>
      <c r="BQ27" s="25" t="e">
        <f t="shared" si="54"/>
        <v>#DIV/0!</v>
      </c>
      <c r="BR27" s="25" t="e">
        <f t="shared" si="55"/>
        <v>#DIV/0!</v>
      </c>
      <c r="BS27" s="25"/>
      <c r="BT27" s="25"/>
      <c r="BU27" s="25" t="e">
        <f t="shared" si="56"/>
        <v>#DIV/0!</v>
      </c>
      <c r="BV27" s="25"/>
      <c r="BW27" s="25"/>
      <c r="BX27" s="25" t="e">
        <f t="shared" si="57"/>
        <v>#DIV/0!</v>
      </c>
      <c r="BY27" s="25"/>
      <c r="BZ27" s="25"/>
      <c r="CA27" s="25" t="e">
        <f t="shared" si="58"/>
        <v>#DIV/0!</v>
      </c>
      <c r="CB27" s="25" t="e">
        <f t="shared" si="59"/>
        <v>#DIV/0!</v>
      </c>
      <c r="CC27" s="34"/>
      <c r="CD27" s="34"/>
      <c r="CE27" s="25" t="e">
        <f t="shared" si="60"/>
        <v>#DIV/0!</v>
      </c>
      <c r="CF27" s="25" t="e">
        <f t="shared" si="61"/>
        <v>#DIV/0!</v>
      </c>
      <c r="CG27" s="34"/>
      <c r="CH27" s="34"/>
      <c r="CI27" s="25" t="e">
        <f t="shared" si="62"/>
        <v>#DIV/0!</v>
      </c>
      <c r="CJ27" s="34"/>
      <c r="CK27" s="34"/>
      <c r="CL27" s="25" t="e">
        <f t="shared" si="63"/>
        <v>#DIV/0!</v>
      </c>
      <c r="CM27" s="25"/>
      <c r="CN27" s="25"/>
      <c r="CO27" s="25"/>
      <c r="CP27" s="5"/>
      <c r="CQ27" s="5"/>
    </row>
    <row r="28" spans="1:95" ht="14.25" hidden="1">
      <c r="A28" s="10">
        <v>15</v>
      </c>
      <c r="B28" s="11"/>
      <c r="C28" s="25"/>
      <c r="D28" s="25"/>
      <c r="E28" s="25" t="e">
        <f t="shared" si="2"/>
        <v>#DIV/0!</v>
      </c>
      <c r="F28" s="40"/>
      <c r="G28" s="61"/>
      <c r="H28" s="25" t="e">
        <f t="shared" si="42"/>
        <v>#DIV/0!</v>
      </c>
      <c r="I28" s="25"/>
      <c r="J28" s="25"/>
      <c r="K28" s="25"/>
      <c r="L28" s="25" t="e">
        <f>+J28/(G28+#REF!)*100</f>
        <v>#REF!</v>
      </c>
      <c r="M28" s="26"/>
      <c r="N28" s="28"/>
      <c r="O28" s="25" t="e">
        <f t="shared" si="43"/>
        <v>#DIV/0!</v>
      </c>
      <c r="P28" s="25" t="e">
        <f t="shared" si="9"/>
        <v>#DIV/0!</v>
      </c>
      <c r="Q28" s="26"/>
      <c r="R28" s="28"/>
      <c r="S28" s="25" t="e">
        <f t="shared" si="44"/>
        <v>#DIV/0!</v>
      </c>
      <c r="T28" s="26"/>
      <c r="U28" s="28"/>
      <c r="V28" s="29" t="e">
        <f t="shared" si="11"/>
        <v>#DIV/0!</v>
      </c>
      <c r="W28" s="29" t="e">
        <f t="shared" si="39"/>
        <v>#DIV/0!</v>
      </c>
      <c r="X28" s="28"/>
      <c r="Y28" s="28"/>
      <c r="Z28" s="25" t="e">
        <f t="shared" si="45"/>
        <v>#DIV/0!</v>
      </c>
      <c r="AA28" s="25" t="e">
        <f t="shared" si="13"/>
        <v>#DIV/0!</v>
      </c>
      <c r="AB28" s="25"/>
      <c r="AC28" s="29"/>
      <c r="AD28" s="25" t="e">
        <f t="shared" si="14"/>
        <v>#DIV/0!</v>
      </c>
      <c r="AE28" s="25" t="e">
        <f t="shared" si="15"/>
        <v>#DIV/0!</v>
      </c>
      <c r="AF28" s="25"/>
      <c r="AG28" s="25"/>
      <c r="AH28" s="25"/>
      <c r="AI28" s="25" t="e">
        <f t="shared" si="17"/>
        <v>#DIV/0!</v>
      </c>
      <c r="AJ28" s="26"/>
      <c r="AK28" s="28"/>
      <c r="AL28" s="29" t="e">
        <f t="shared" si="46"/>
        <v>#DIV/0!</v>
      </c>
      <c r="AM28" s="28"/>
      <c r="AN28" s="28"/>
      <c r="AO28" s="29" t="e">
        <f t="shared" si="47"/>
        <v>#DIV/0!</v>
      </c>
      <c r="AP28" s="29" t="e">
        <f t="shared" si="19"/>
        <v>#DIV/0!</v>
      </c>
      <c r="AQ28" s="28"/>
      <c r="AR28" s="28"/>
      <c r="AS28" s="25" t="e">
        <f t="shared" si="48"/>
        <v>#DIV/0!</v>
      </c>
      <c r="AT28" s="25" t="e">
        <f t="shared" si="21"/>
        <v>#DIV/0!</v>
      </c>
      <c r="AU28" s="26"/>
      <c r="AV28" s="26"/>
      <c r="AW28" s="25" t="e">
        <f t="shared" si="49"/>
        <v>#DIV/0!</v>
      </c>
      <c r="AX28" s="25"/>
      <c r="AY28" s="25"/>
      <c r="AZ28" s="25" t="e">
        <f t="shared" si="50"/>
        <v>#DIV/0!</v>
      </c>
      <c r="BA28" s="25" t="e">
        <f t="shared" si="22"/>
        <v>#DIV/0!</v>
      </c>
      <c r="BB28" s="25"/>
      <c r="BC28" s="25"/>
      <c r="BD28" s="25"/>
      <c r="BE28" s="25"/>
      <c r="BF28" s="26"/>
      <c r="BG28" s="26"/>
      <c r="BH28" s="25" t="e">
        <f t="shared" si="51"/>
        <v>#DIV/0!</v>
      </c>
      <c r="BI28" s="25"/>
      <c r="BJ28" s="25"/>
      <c r="BK28" s="25" t="e">
        <f t="shared" si="52"/>
        <v>#DIV/0!</v>
      </c>
      <c r="BL28" s="34"/>
      <c r="BM28" s="34"/>
      <c r="BN28" s="25" t="e">
        <f t="shared" si="53"/>
        <v>#DIV/0!</v>
      </c>
      <c r="BO28" s="25"/>
      <c r="BP28" s="25"/>
      <c r="BQ28" s="25" t="e">
        <f t="shared" si="54"/>
        <v>#DIV/0!</v>
      </c>
      <c r="BR28" s="25" t="e">
        <f t="shared" si="55"/>
        <v>#DIV/0!</v>
      </c>
      <c r="BS28" s="25"/>
      <c r="BT28" s="25"/>
      <c r="BU28" s="25" t="e">
        <f t="shared" si="56"/>
        <v>#DIV/0!</v>
      </c>
      <c r="BV28" s="25"/>
      <c r="BW28" s="25"/>
      <c r="BX28" s="25" t="e">
        <f t="shared" si="57"/>
        <v>#DIV/0!</v>
      </c>
      <c r="BY28" s="25"/>
      <c r="BZ28" s="25"/>
      <c r="CA28" s="25" t="e">
        <f t="shared" si="58"/>
        <v>#DIV/0!</v>
      </c>
      <c r="CB28" s="25" t="e">
        <f t="shared" si="59"/>
        <v>#DIV/0!</v>
      </c>
      <c r="CC28" s="34"/>
      <c r="CD28" s="34"/>
      <c r="CE28" s="25" t="e">
        <f t="shared" si="60"/>
        <v>#DIV/0!</v>
      </c>
      <c r="CF28" s="25" t="e">
        <f t="shared" si="61"/>
        <v>#DIV/0!</v>
      </c>
      <c r="CG28" s="34"/>
      <c r="CH28" s="34"/>
      <c r="CI28" s="25" t="e">
        <f t="shared" si="62"/>
        <v>#DIV/0!</v>
      </c>
      <c r="CJ28" s="34"/>
      <c r="CK28" s="34"/>
      <c r="CL28" s="25" t="e">
        <f t="shared" si="63"/>
        <v>#DIV/0!</v>
      </c>
      <c r="CM28" s="25"/>
      <c r="CN28" s="25"/>
      <c r="CO28" s="25"/>
      <c r="CP28" s="5"/>
      <c r="CQ28" s="5"/>
    </row>
    <row r="29" spans="1:95" ht="14.25" hidden="1">
      <c r="A29" s="10">
        <v>16</v>
      </c>
      <c r="B29" s="11"/>
      <c r="C29" s="25"/>
      <c r="D29" s="25"/>
      <c r="E29" s="25" t="e">
        <f t="shared" si="2"/>
        <v>#DIV/0!</v>
      </c>
      <c r="F29" s="40"/>
      <c r="G29" s="61"/>
      <c r="H29" s="25" t="e">
        <f t="shared" si="42"/>
        <v>#DIV/0!</v>
      </c>
      <c r="I29" s="25"/>
      <c r="J29" s="25"/>
      <c r="K29" s="25"/>
      <c r="L29" s="25" t="e">
        <f>+J29/(G29+#REF!)*100</f>
        <v>#REF!</v>
      </c>
      <c r="M29" s="26"/>
      <c r="N29" s="28"/>
      <c r="O29" s="25" t="e">
        <f t="shared" si="43"/>
        <v>#DIV/0!</v>
      </c>
      <c r="P29" s="25" t="e">
        <f t="shared" si="9"/>
        <v>#DIV/0!</v>
      </c>
      <c r="Q29" s="26"/>
      <c r="R29" s="28"/>
      <c r="S29" s="25" t="e">
        <f t="shared" si="44"/>
        <v>#DIV/0!</v>
      </c>
      <c r="T29" s="26"/>
      <c r="U29" s="28"/>
      <c r="V29" s="29" t="e">
        <f t="shared" si="11"/>
        <v>#DIV/0!</v>
      </c>
      <c r="W29" s="29" t="e">
        <f t="shared" si="39"/>
        <v>#DIV/0!</v>
      </c>
      <c r="X29" s="28"/>
      <c r="Y29" s="28"/>
      <c r="Z29" s="25" t="e">
        <f t="shared" si="45"/>
        <v>#DIV/0!</v>
      </c>
      <c r="AA29" s="25" t="e">
        <f t="shared" si="13"/>
        <v>#DIV/0!</v>
      </c>
      <c r="AB29" s="25"/>
      <c r="AC29" s="29"/>
      <c r="AD29" s="25" t="e">
        <f t="shared" si="14"/>
        <v>#DIV/0!</v>
      </c>
      <c r="AE29" s="25" t="e">
        <f t="shared" si="15"/>
        <v>#DIV/0!</v>
      </c>
      <c r="AF29" s="25"/>
      <c r="AG29" s="25"/>
      <c r="AH29" s="25"/>
      <c r="AI29" s="25" t="e">
        <f t="shared" si="17"/>
        <v>#DIV/0!</v>
      </c>
      <c r="AJ29" s="26"/>
      <c r="AK29" s="28"/>
      <c r="AL29" s="29" t="e">
        <f t="shared" si="46"/>
        <v>#DIV/0!</v>
      </c>
      <c r="AM29" s="28"/>
      <c r="AN29" s="28"/>
      <c r="AO29" s="29" t="e">
        <f t="shared" si="47"/>
        <v>#DIV/0!</v>
      </c>
      <c r="AP29" s="29" t="e">
        <f t="shared" si="19"/>
        <v>#DIV/0!</v>
      </c>
      <c r="AQ29" s="28"/>
      <c r="AR29" s="28"/>
      <c r="AS29" s="25" t="e">
        <f t="shared" si="48"/>
        <v>#DIV/0!</v>
      </c>
      <c r="AT29" s="25" t="e">
        <f t="shared" si="21"/>
        <v>#DIV/0!</v>
      </c>
      <c r="AU29" s="26"/>
      <c r="AV29" s="26"/>
      <c r="AW29" s="25" t="e">
        <f t="shared" si="49"/>
        <v>#DIV/0!</v>
      </c>
      <c r="AX29" s="25"/>
      <c r="AY29" s="25"/>
      <c r="AZ29" s="25" t="e">
        <f t="shared" si="50"/>
        <v>#DIV/0!</v>
      </c>
      <c r="BA29" s="25" t="e">
        <f t="shared" si="22"/>
        <v>#DIV/0!</v>
      </c>
      <c r="BB29" s="25"/>
      <c r="BC29" s="25"/>
      <c r="BD29" s="25"/>
      <c r="BE29" s="25"/>
      <c r="BF29" s="26"/>
      <c r="BG29" s="26"/>
      <c r="BH29" s="25" t="e">
        <f t="shared" si="51"/>
        <v>#DIV/0!</v>
      </c>
      <c r="BI29" s="25"/>
      <c r="BJ29" s="25"/>
      <c r="BK29" s="25" t="e">
        <f t="shared" si="52"/>
        <v>#DIV/0!</v>
      </c>
      <c r="BL29" s="34"/>
      <c r="BM29" s="34"/>
      <c r="BN29" s="25" t="e">
        <f t="shared" si="53"/>
        <v>#DIV/0!</v>
      </c>
      <c r="BO29" s="25"/>
      <c r="BP29" s="25"/>
      <c r="BQ29" s="25" t="e">
        <f t="shared" si="54"/>
        <v>#DIV/0!</v>
      </c>
      <c r="BR29" s="25" t="e">
        <f t="shared" si="55"/>
        <v>#DIV/0!</v>
      </c>
      <c r="BS29" s="25"/>
      <c r="BT29" s="25"/>
      <c r="BU29" s="25" t="e">
        <f t="shared" si="56"/>
        <v>#DIV/0!</v>
      </c>
      <c r="BV29" s="25"/>
      <c r="BW29" s="25"/>
      <c r="BX29" s="25" t="e">
        <f t="shared" si="57"/>
        <v>#DIV/0!</v>
      </c>
      <c r="BY29" s="25"/>
      <c r="BZ29" s="25"/>
      <c r="CA29" s="25" t="e">
        <f t="shared" si="58"/>
        <v>#DIV/0!</v>
      </c>
      <c r="CB29" s="25" t="e">
        <f t="shared" si="59"/>
        <v>#DIV/0!</v>
      </c>
      <c r="CC29" s="34"/>
      <c r="CD29" s="34"/>
      <c r="CE29" s="25" t="e">
        <f t="shared" si="60"/>
        <v>#DIV/0!</v>
      </c>
      <c r="CF29" s="25" t="e">
        <f t="shared" si="61"/>
        <v>#DIV/0!</v>
      </c>
      <c r="CG29" s="34"/>
      <c r="CH29" s="34"/>
      <c r="CI29" s="25" t="e">
        <f t="shared" si="62"/>
        <v>#DIV/0!</v>
      </c>
      <c r="CJ29" s="34"/>
      <c r="CK29" s="34"/>
      <c r="CL29" s="25" t="e">
        <f t="shared" si="63"/>
        <v>#DIV/0!</v>
      </c>
      <c r="CM29" s="25"/>
      <c r="CN29" s="25"/>
      <c r="CO29" s="25"/>
      <c r="CP29" s="5"/>
      <c r="CQ29" s="5"/>
    </row>
    <row r="30" spans="1:95" ht="14.25" hidden="1">
      <c r="A30" s="10">
        <v>17</v>
      </c>
      <c r="B30" s="12" t="s">
        <v>29</v>
      </c>
      <c r="C30" s="25"/>
      <c r="D30" s="25"/>
      <c r="E30" s="25" t="e">
        <f t="shared" si="2"/>
        <v>#DIV/0!</v>
      </c>
      <c r="F30" s="40"/>
      <c r="G30" s="61"/>
      <c r="H30" s="25" t="e">
        <f t="shared" si="42"/>
        <v>#DIV/0!</v>
      </c>
      <c r="I30" s="25"/>
      <c r="J30" s="25"/>
      <c r="K30" s="25"/>
      <c r="L30" s="25" t="e">
        <f>+J30/(G30+#REF!)*100</f>
        <v>#REF!</v>
      </c>
      <c r="M30" s="26"/>
      <c r="N30" s="28"/>
      <c r="O30" s="25" t="e">
        <f t="shared" si="43"/>
        <v>#DIV/0!</v>
      </c>
      <c r="P30" s="25" t="e">
        <f t="shared" si="9"/>
        <v>#DIV/0!</v>
      </c>
      <c r="Q30" s="26"/>
      <c r="R30" s="28"/>
      <c r="S30" s="25" t="e">
        <f t="shared" si="44"/>
        <v>#DIV/0!</v>
      </c>
      <c r="T30" s="26"/>
      <c r="U30" s="28"/>
      <c r="V30" s="29" t="e">
        <f t="shared" si="11"/>
        <v>#DIV/0!</v>
      </c>
      <c r="W30" s="29" t="e">
        <f t="shared" si="39"/>
        <v>#DIV/0!</v>
      </c>
      <c r="X30" s="28"/>
      <c r="Y30" s="28"/>
      <c r="Z30" s="25" t="e">
        <f t="shared" si="45"/>
        <v>#DIV/0!</v>
      </c>
      <c r="AA30" s="25" t="e">
        <f t="shared" si="13"/>
        <v>#DIV/0!</v>
      </c>
      <c r="AB30" s="25"/>
      <c r="AC30" s="29"/>
      <c r="AD30" s="25" t="e">
        <f t="shared" si="14"/>
        <v>#DIV/0!</v>
      </c>
      <c r="AE30" s="25" t="e">
        <f t="shared" si="15"/>
        <v>#DIV/0!</v>
      </c>
      <c r="AF30" s="25"/>
      <c r="AG30" s="25"/>
      <c r="AH30" s="25"/>
      <c r="AI30" s="25" t="e">
        <f t="shared" si="17"/>
        <v>#DIV/0!</v>
      </c>
      <c r="AJ30" s="26"/>
      <c r="AK30" s="28"/>
      <c r="AL30" s="29" t="e">
        <f t="shared" si="46"/>
        <v>#DIV/0!</v>
      </c>
      <c r="AM30" s="28"/>
      <c r="AN30" s="28"/>
      <c r="AO30" s="29" t="e">
        <f t="shared" si="47"/>
        <v>#DIV/0!</v>
      </c>
      <c r="AP30" s="29" t="e">
        <f t="shared" si="19"/>
        <v>#DIV/0!</v>
      </c>
      <c r="AQ30" s="28"/>
      <c r="AR30" s="28"/>
      <c r="AS30" s="25" t="e">
        <f t="shared" si="48"/>
        <v>#DIV/0!</v>
      </c>
      <c r="AT30" s="25" t="e">
        <f t="shared" si="21"/>
        <v>#DIV/0!</v>
      </c>
      <c r="AU30" s="26"/>
      <c r="AV30" s="26"/>
      <c r="AW30" s="25" t="e">
        <f t="shared" si="49"/>
        <v>#DIV/0!</v>
      </c>
      <c r="AX30" s="25"/>
      <c r="AY30" s="25"/>
      <c r="AZ30" s="25" t="e">
        <f t="shared" si="50"/>
        <v>#DIV/0!</v>
      </c>
      <c r="BA30" s="25" t="e">
        <f t="shared" si="22"/>
        <v>#DIV/0!</v>
      </c>
      <c r="BB30" s="25"/>
      <c r="BC30" s="25"/>
      <c r="BD30" s="25"/>
      <c r="BE30" s="25"/>
      <c r="BF30" s="26"/>
      <c r="BG30" s="26"/>
      <c r="BH30" s="25" t="e">
        <f t="shared" si="51"/>
        <v>#DIV/0!</v>
      </c>
      <c r="BI30" s="25"/>
      <c r="BJ30" s="25"/>
      <c r="BK30" s="25" t="e">
        <f t="shared" si="52"/>
        <v>#DIV/0!</v>
      </c>
      <c r="BL30" s="34"/>
      <c r="BM30" s="34"/>
      <c r="BN30" s="25" t="e">
        <f t="shared" si="53"/>
        <v>#DIV/0!</v>
      </c>
      <c r="BO30" s="25"/>
      <c r="BP30" s="25"/>
      <c r="BQ30" s="25" t="e">
        <f t="shared" si="54"/>
        <v>#DIV/0!</v>
      </c>
      <c r="BR30" s="25" t="e">
        <f t="shared" si="55"/>
        <v>#DIV/0!</v>
      </c>
      <c r="BS30" s="25"/>
      <c r="BT30" s="25"/>
      <c r="BU30" s="25" t="e">
        <f t="shared" si="56"/>
        <v>#DIV/0!</v>
      </c>
      <c r="BV30" s="25"/>
      <c r="BW30" s="25"/>
      <c r="BX30" s="25" t="e">
        <f t="shared" si="57"/>
        <v>#DIV/0!</v>
      </c>
      <c r="BY30" s="25"/>
      <c r="BZ30" s="25"/>
      <c r="CA30" s="25" t="e">
        <f t="shared" si="58"/>
        <v>#DIV/0!</v>
      </c>
      <c r="CB30" s="25" t="e">
        <f t="shared" si="59"/>
        <v>#DIV/0!</v>
      </c>
      <c r="CC30" s="34"/>
      <c r="CD30" s="34"/>
      <c r="CE30" s="25" t="e">
        <f t="shared" si="60"/>
        <v>#DIV/0!</v>
      </c>
      <c r="CF30" s="25" t="e">
        <f t="shared" si="61"/>
        <v>#DIV/0!</v>
      </c>
      <c r="CG30" s="34"/>
      <c r="CH30" s="34"/>
      <c r="CI30" s="25" t="e">
        <f t="shared" si="62"/>
        <v>#DIV/0!</v>
      </c>
      <c r="CJ30" s="34"/>
      <c r="CK30" s="34"/>
      <c r="CL30" s="25" t="e">
        <f t="shared" si="63"/>
        <v>#DIV/0!</v>
      </c>
      <c r="CM30" s="25"/>
      <c r="CN30" s="25"/>
      <c r="CO30" s="25"/>
      <c r="CP30" s="5"/>
      <c r="CQ30" s="5"/>
    </row>
    <row r="31" spans="1:95" ht="14.25" hidden="1">
      <c r="A31" s="10">
        <v>18</v>
      </c>
      <c r="B31" s="12" t="s">
        <v>29</v>
      </c>
      <c r="C31" s="25"/>
      <c r="D31" s="25"/>
      <c r="E31" s="25" t="e">
        <f t="shared" si="2"/>
        <v>#DIV/0!</v>
      </c>
      <c r="F31" s="40"/>
      <c r="G31" s="61"/>
      <c r="H31" s="25" t="e">
        <f t="shared" si="42"/>
        <v>#DIV/0!</v>
      </c>
      <c r="I31" s="25"/>
      <c r="J31" s="25"/>
      <c r="K31" s="25"/>
      <c r="L31" s="25" t="e">
        <f>+J31/(G31+#REF!)*100</f>
        <v>#REF!</v>
      </c>
      <c r="M31" s="26"/>
      <c r="N31" s="28"/>
      <c r="O31" s="25" t="e">
        <f t="shared" si="43"/>
        <v>#DIV/0!</v>
      </c>
      <c r="P31" s="25" t="e">
        <f t="shared" si="9"/>
        <v>#DIV/0!</v>
      </c>
      <c r="Q31" s="26"/>
      <c r="R31" s="28"/>
      <c r="S31" s="25" t="e">
        <f t="shared" si="44"/>
        <v>#DIV/0!</v>
      </c>
      <c r="T31" s="26"/>
      <c r="U31" s="28"/>
      <c r="V31" s="29" t="e">
        <f t="shared" si="11"/>
        <v>#DIV/0!</v>
      </c>
      <c r="W31" s="29" t="e">
        <f t="shared" si="39"/>
        <v>#DIV/0!</v>
      </c>
      <c r="X31" s="28"/>
      <c r="Y31" s="28"/>
      <c r="Z31" s="25" t="e">
        <f t="shared" si="45"/>
        <v>#DIV/0!</v>
      </c>
      <c r="AA31" s="25" t="e">
        <f t="shared" si="13"/>
        <v>#DIV/0!</v>
      </c>
      <c r="AB31" s="25"/>
      <c r="AC31" s="29"/>
      <c r="AD31" s="25" t="e">
        <f t="shared" si="14"/>
        <v>#DIV/0!</v>
      </c>
      <c r="AE31" s="25" t="e">
        <f t="shared" si="15"/>
        <v>#DIV/0!</v>
      </c>
      <c r="AF31" s="25"/>
      <c r="AG31" s="25"/>
      <c r="AH31" s="25"/>
      <c r="AI31" s="25" t="e">
        <f t="shared" si="17"/>
        <v>#DIV/0!</v>
      </c>
      <c r="AJ31" s="26"/>
      <c r="AK31" s="28"/>
      <c r="AL31" s="29" t="e">
        <f t="shared" si="46"/>
        <v>#DIV/0!</v>
      </c>
      <c r="AM31" s="28"/>
      <c r="AN31" s="28"/>
      <c r="AO31" s="29" t="e">
        <f t="shared" si="47"/>
        <v>#DIV/0!</v>
      </c>
      <c r="AP31" s="29" t="e">
        <f t="shared" si="19"/>
        <v>#DIV/0!</v>
      </c>
      <c r="AQ31" s="28"/>
      <c r="AR31" s="28"/>
      <c r="AS31" s="25" t="e">
        <f t="shared" si="48"/>
        <v>#DIV/0!</v>
      </c>
      <c r="AT31" s="25" t="e">
        <f t="shared" si="21"/>
        <v>#DIV/0!</v>
      </c>
      <c r="AU31" s="26"/>
      <c r="AV31" s="26"/>
      <c r="AW31" s="25" t="e">
        <f t="shared" si="49"/>
        <v>#DIV/0!</v>
      </c>
      <c r="AX31" s="25"/>
      <c r="AY31" s="25"/>
      <c r="AZ31" s="25" t="e">
        <f t="shared" si="50"/>
        <v>#DIV/0!</v>
      </c>
      <c r="BA31" s="25" t="e">
        <f t="shared" si="22"/>
        <v>#DIV/0!</v>
      </c>
      <c r="BB31" s="25"/>
      <c r="BC31" s="25"/>
      <c r="BD31" s="25"/>
      <c r="BE31" s="25"/>
      <c r="BF31" s="26"/>
      <c r="BG31" s="26"/>
      <c r="BH31" s="25" t="e">
        <f t="shared" si="51"/>
        <v>#DIV/0!</v>
      </c>
      <c r="BI31" s="25"/>
      <c r="BJ31" s="25"/>
      <c r="BK31" s="25" t="e">
        <f t="shared" si="52"/>
        <v>#DIV/0!</v>
      </c>
      <c r="BL31" s="34"/>
      <c r="BM31" s="34"/>
      <c r="BN31" s="25" t="e">
        <f t="shared" si="53"/>
        <v>#DIV/0!</v>
      </c>
      <c r="BO31" s="25"/>
      <c r="BP31" s="25"/>
      <c r="BQ31" s="25" t="e">
        <f t="shared" si="54"/>
        <v>#DIV/0!</v>
      </c>
      <c r="BR31" s="25" t="e">
        <f t="shared" si="55"/>
        <v>#DIV/0!</v>
      </c>
      <c r="BS31" s="25"/>
      <c r="BT31" s="25"/>
      <c r="BU31" s="25" t="e">
        <f t="shared" si="56"/>
        <v>#DIV/0!</v>
      </c>
      <c r="BV31" s="25"/>
      <c r="BW31" s="25"/>
      <c r="BX31" s="25" t="e">
        <f t="shared" si="57"/>
        <v>#DIV/0!</v>
      </c>
      <c r="BY31" s="25"/>
      <c r="BZ31" s="25"/>
      <c r="CA31" s="25" t="e">
        <f t="shared" si="58"/>
        <v>#DIV/0!</v>
      </c>
      <c r="CB31" s="25" t="e">
        <f t="shared" si="59"/>
        <v>#DIV/0!</v>
      </c>
      <c r="CC31" s="34"/>
      <c r="CD31" s="34"/>
      <c r="CE31" s="25" t="e">
        <f t="shared" si="60"/>
        <v>#DIV/0!</v>
      </c>
      <c r="CF31" s="25" t="e">
        <f t="shared" si="61"/>
        <v>#DIV/0!</v>
      </c>
      <c r="CG31" s="34"/>
      <c r="CH31" s="34"/>
      <c r="CI31" s="25" t="e">
        <f t="shared" si="62"/>
        <v>#DIV/0!</v>
      </c>
      <c r="CJ31" s="34"/>
      <c r="CK31" s="34"/>
      <c r="CL31" s="25" t="e">
        <f t="shared" si="63"/>
        <v>#DIV/0!</v>
      </c>
      <c r="CM31" s="25"/>
      <c r="CN31" s="25"/>
      <c r="CO31" s="25"/>
      <c r="CP31" s="5"/>
      <c r="CQ31" s="5"/>
    </row>
    <row r="32" spans="1:95" ht="14.25" hidden="1">
      <c r="A32" s="10">
        <v>19</v>
      </c>
      <c r="B32" s="11"/>
      <c r="C32" s="25"/>
      <c r="D32" s="25"/>
      <c r="E32" s="25" t="e">
        <f t="shared" si="2"/>
        <v>#DIV/0!</v>
      </c>
      <c r="F32" s="40"/>
      <c r="G32" s="61"/>
      <c r="H32" s="25" t="e">
        <f t="shared" si="42"/>
        <v>#DIV/0!</v>
      </c>
      <c r="I32" s="25"/>
      <c r="J32" s="25"/>
      <c r="K32" s="25"/>
      <c r="L32" s="25" t="e">
        <f>+J32/(G32+#REF!)*100</f>
        <v>#REF!</v>
      </c>
      <c r="M32" s="26"/>
      <c r="N32" s="28"/>
      <c r="O32" s="25" t="e">
        <f t="shared" si="43"/>
        <v>#DIV/0!</v>
      </c>
      <c r="P32" s="25" t="e">
        <f t="shared" si="9"/>
        <v>#DIV/0!</v>
      </c>
      <c r="Q32" s="26"/>
      <c r="R32" s="28"/>
      <c r="S32" s="25" t="e">
        <f t="shared" si="44"/>
        <v>#DIV/0!</v>
      </c>
      <c r="T32" s="26"/>
      <c r="U32" s="28"/>
      <c r="V32" s="29" t="e">
        <f t="shared" si="11"/>
        <v>#DIV/0!</v>
      </c>
      <c r="W32" s="29" t="e">
        <f t="shared" si="39"/>
        <v>#DIV/0!</v>
      </c>
      <c r="X32" s="28" t="s">
        <v>29</v>
      </c>
      <c r="Y32" s="28"/>
      <c r="Z32" s="25" t="e">
        <f t="shared" si="45"/>
        <v>#VALUE!</v>
      </c>
      <c r="AA32" s="25" t="e">
        <f t="shared" si="13"/>
        <v>#DIV/0!</v>
      </c>
      <c r="AB32" s="25"/>
      <c r="AC32" s="29"/>
      <c r="AD32" s="25" t="e">
        <f t="shared" si="14"/>
        <v>#DIV/0!</v>
      </c>
      <c r="AE32" s="25" t="e">
        <f t="shared" si="15"/>
        <v>#DIV/0!</v>
      </c>
      <c r="AF32" s="25"/>
      <c r="AG32" s="25"/>
      <c r="AH32" s="25"/>
      <c r="AI32" s="25" t="e">
        <f t="shared" si="17"/>
        <v>#DIV/0!</v>
      </c>
      <c r="AJ32" s="26"/>
      <c r="AK32" s="28"/>
      <c r="AL32" s="29" t="e">
        <f t="shared" si="46"/>
        <v>#DIV/0!</v>
      </c>
      <c r="AM32" s="28"/>
      <c r="AN32" s="28"/>
      <c r="AO32" s="29" t="e">
        <f t="shared" si="47"/>
        <v>#DIV/0!</v>
      </c>
      <c r="AP32" s="29" t="e">
        <f t="shared" si="19"/>
        <v>#DIV/0!</v>
      </c>
      <c r="AQ32" s="28"/>
      <c r="AR32" s="28"/>
      <c r="AS32" s="25" t="e">
        <f t="shared" si="48"/>
        <v>#DIV/0!</v>
      </c>
      <c r="AT32" s="25" t="e">
        <f t="shared" si="21"/>
        <v>#DIV/0!</v>
      </c>
      <c r="AU32" s="26"/>
      <c r="AV32" s="26"/>
      <c r="AW32" s="25" t="e">
        <f t="shared" si="49"/>
        <v>#DIV/0!</v>
      </c>
      <c r="AX32" s="25"/>
      <c r="AY32" s="25"/>
      <c r="AZ32" s="25" t="e">
        <f t="shared" si="50"/>
        <v>#DIV/0!</v>
      </c>
      <c r="BA32" s="25" t="e">
        <f t="shared" si="22"/>
        <v>#DIV/0!</v>
      </c>
      <c r="BB32" s="25"/>
      <c r="BC32" s="25"/>
      <c r="BD32" s="25"/>
      <c r="BE32" s="25"/>
      <c r="BF32" s="26"/>
      <c r="BG32" s="26"/>
      <c r="BH32" s="25" t="e">
        <f t="shared" si="51"/>
        <v>#DIV/0!</v>
      </c>
      <c r="BI32" s="25"/>
      <c r="BJ32" s="25"/>
      <c r="BK32" s="25" t="e">
        <f t="shared" si="52"/>
        <v>#DIV/0!</v>
      </c>
      <c r="BL32" s="34"/>
      <c r="BM32" s="34"/>
      <c r="BN32" s="25" t="e">
        <f t="shared" si="53"/>
        <v>#DIV/0!</v>
      </c>
      <c r="BO32" s="25"/>
      <c r="BP32" s="25"/>
      <c r="BQ32" s="25" t="e">
        <f t="shared" si="54"/>
        <v>#DIV/0!</v>
      </c>
      <c r="BR32" s="25" t="e">
        <f t="shared" si="55"/>
        <v>#DIV/0!</v>
      </c>
      <c r="BS32" s="25"/>
      <c r="BT32" s="25"/>
      <c r="BU32" s="25" t="e">
        <f t="shared" si="56"/>
        <v>#DIV/0!</v>
      </c>
      <c r="BV32" s="25"/>
      <c r="BW32" s="25"/>
      <c r="BX32" s="25" t="e">
        <f t="shared" si="57"/>
        <v>#DIV/0!</v>
      </c>
      <c r="BY32" s="25"/>
      <c r="BZ32" s="25"/>
      <c r="CA32" s="25" t="e">
        <f t="shared" si="58"/>
        <v>#DIV/0!</v>
      </c>
      <c r="CB32" s="25" t="e">
        <f t="shared" si="59"/>
        <v>#DIV/0!</v>
      </c>
      <c r="CC32" s="34"/>
      <c r="CD32" s="34"/>
      <c r="CE32" s="25" t="e">
        <f t="shared" si="60"/>
        <v>#DIV/0!</v>
      </c>
      <c r="CF32" s="25" t="e">
        <f t="shared" si="61"/>
        <v>#DIV/0!</v>
      </c>
      <c r="CG32" s="34"/>
      <c r="CH32" s="34"/>
      <c r="CI32" s="25" t="e">
        <f t="shared" si="62"/>
        <v>#DIV/0!</v>
      </c>
      <c r="CJ32" s="34"/>
      <c r="CK32" s="34"/>
      <c r="CL32" s="25" t="e">
        <f t="shared" si="63"/>
        <v>#DIV/0!</v>
      </c>
      <c r="CM32" s="25"/>
      <c r="CN32" s="25"/>
      <c r="CO32" s="25"/>
      <c r="CP32" s="5"/>
      <c r="CQ32" s="5"/>
    </row>
    <row r="33" spans="1:95" ht="14.25" hidden="1">
      <c r="A33" s="10">
        <v>20</v>
      </c>
      <c r="B33" s="11"/>
      <c r="C33" s="25"/>
      <c r="D33" s="25"/>
      <c r="E33" s="25" t="e">
        <f t="shared" si="2"/>
        <v>#DIV/0!</v>
      </c>
      <c r="F33" s="40"/>
      <c r="G33" s="61"/>
      <c r="H33" s="25" t="e">
        <f t="shared" si="42"/>
        <v>#DIV/0!</v>
      </c>
      <c r="I33" s="25"/>
      <c r="J33" s="25"/>
      <c r="K33" s="25"/>
      <c r="L33" s="25" t="e">
        <f>+J33/(G33+#REF!)*100</f>
        <v>#REF!</v>
      </c>
      <c r="M33" s="26"/>
      <c r="N33" s="28"/>
      <c r="O33" s="25" t="e">
        <f t="shared" si="43"/>
        <v>#DIV/0!</v>
      </c>
      <c r="P33" s="25" t="e">
        <f t="shared" si="9"/>
        <v>#DIV/0!</v>
      </c>
      <c r="Q33" s="26"/>
      <c r="R33" s="28"/>
      <c r="S33" s="25" t="e">
        <f t="shared" si="44"/>
        <v>#DIV/0!</v>
      </c>
      <c r="T33" s="26"/>
      <c r="U33" s="28"/>
      <c r="V33" s="29" t="e">
        <f t="shared" si="11"/>
        <v>#DIV/0!</v>
      </c>
      <c r="W33" s="29" t="e">
        <f t="shared" si="39"/>
        <v>#DIV/0!</v>
      </c>
      <c r="X33" s="28"/>
      <c r="Y33" s="28"/>
      <c r="Z33" s="25" t="e">
        <f t="shared" si="45"/>
        <v>#DIV/0!</v>
      </c>
      <c r="AA33" s="25" t="e">
        <f t="shared" si="13"/>
        <v>#DIV/0!</v>
      </c>
      <c r="AB33" s="25"/>
      <c r="AC33" s="29"/>
      <c r="AD33" s="25" t="e">
        <f t="shared" si="14"/>
        <v>#DIV/0!</v>
      </c>
      <c r="AE33" s="25" t="e">
        <f t="shared" si="15"/>
        <v>#DIV/0!</v>
      </c>
      <c r="AF33" s="25"/>
      <c r="AG33" s="25"/>
      <c r="AH33" s="25"/>
      <c r="AI33" s="25" t="e">
        <f t="shared" si="17"/>
        <v>#DIV/0!</v>
      </c>
      <c r="AJ33" s="26"/>
      <c r="AK33" s="28"/>
      <c r="AL33" s="29" t="e">
        <f t="shared" si="46"/>
        <v>#DIV/0!</v>
      </c>
      <c r="AM33" s="28"/>
      <c r="AN33" s="28"/>
      <c r="AO33" s="29" t="e">
        <f t="shared" si="47"/>
        <v>#DIV/0!</v>
      </c>
      <c r="AP33" s="29" t="e">
        <f t="shared" si="19"/>
        <v>#DIV/0!</v>
      </c>
      <c r="AQ33" s="28"/>
      <c r="AR33" s="28"/>
      <c r="AS33" s="25" t="e">
        <f t="shared" si="48"/>
        <v>#DIV/0!</v>
      </c>
      <c r="AT33" s="25" t="e">
        <f t="shared" si="21"/>
        <v>#DIV/0!</v>
      </c>
      <c r="AU33" s="26"/>
      <c r="AV33" s="26"/>
      <c r="AW33" s="25" t="e">
        <f t="shared" si="49"/>
        <v>#DIV/0!</v>
      </c>
      <c r="AX33" s="25"/>
      <c r="AY33" s="25"/>
      <c r="AZ33" s="25" t="e">
        <f t="shared" si="50"/>
        <v>#DIV/0!</v>
      </c>
      <c r="BA33" s="25" t="e">
        <f t="shared" si="22"/>
        <v>#DIV/0!</v>
      </c>
      <c r="BB33" s="25"/>
      <c r="BC33" s="25"/>
      <c r="BD33" s="25"/>
      <c r="BE33" s="25"/>
      <c r="BF33" s="26"/>
      <c r="BG33" s="26"/>
      <c r="BH33" s="25" t="e">
        <f t="shared" si="51"/>
        <v>#DIV/0!</v>
      </c>
      <c r="BI33" s="25"/>
      <c r="BJ33" s="25"/>
      <c r="BK33" s="25" t="e">
        <f t="shared" si="52"/>
        <v>#DIV/0!</v>
      </c>
      <c r="BL33" s="34"/>
      <c r="BM33" s="34"/>
      <c r="BN33" s="25" t="e">
        <f t="shared" si="53"/>
        <v>#DIV/0!</v>
      </c>
      <c r="BO33" s="25"/>
      <c r="BP33" s="25"/>
      <c r="BQ33" s="25" t="e">
        <f t="shared" si="54"/>
        <v>#DIV/0!</v>
      </c>
      <c r="BR33" s="25" t="e">
        <f t="shared" si="55"/>
        <v>#DIV/0!</v>
      </c>
      <c r="BS33" s="25"/>
      <c r="BT33" s="25"/>
      <c r="BU33" s="25" t="e">
        <f t="shared" si="56"/>
        <v>#DIV/0!</v>
      </c>
      <c r="BV33" s="25"/>
      <c r="BW33" s="25"/>
      <c r="BX33" s="25" t="e">
        <f t="shared" si="57"/>
        <v>#DIV/0!</v>
      </c>
      <c r="BY33" s="25"/>
      <c r="BZ33" s="25"/>
      <c r="CA33" s="25" t="e">
        <f t="shared" si="58"/>
        <v>#DIV/0!</v>
      </c>
      <c r="CB33" s="25" t="e">
        <f t="shared" si="59"/>
        <v>#DIV/0!</v>
      </c>
      <c r="CC33" s="34"/>
      <c r="CD33" s="34"/>
      <c r="CE33" s="25" t="e">
        <f t="shared" si="60"/>
        <v>#DIV/0!</v>
      </c>
      <c r="CF33" s="25" t="e">
        <f t="shared" si="61"/>
        <v>#DIV/0!</v>
      </c>
      <c r="CG33" s="34"/>
      <c r="CH33" s="34"/>
      <c r="CI33" s="25" t="e">
        <f t="shared" si="62"/>
        <v>#DIV/0!</v>
      </c>
      <c r="CJ33" s="34"/>
      <c r="CK33" s="34"/>
      <c r="CL33" s="25" t="e">
        <f t="shared" si="63"/>
        <v>#DIV/0!</v>
      </c>
      <c r="CM33" s="25"/>
      <c r="CN33" s="25"/>
      <c r="CO33" s="25"/>
      <c r="CP33" s="5"/>
      <c r="CQ33" s="5"/>
    </row>
    <row r="34" spans="1:95" ht="14.25" hidden="1">
      <c r="A34" s="10">
        <v>21</v>
      </c>
      <c r="B34" s="11"/>
      <c r="C34" s="25"/>
      <c r="D34" s="25"/>
      <c r="E34" s="25" t="e">
        <f t="shared" si="2"/>
        <v>#DIV/0!</v>
      </c>
      <c r="F34" s="40"/>
      <c r="G34" s="61"/>
      <c r="H34" s="25" t="e">
        <f t="shared" si="42"/>
        <v>#DIV/0!</v>
      </c>
      <c r="I34" s="25"/>
      <c r="J34" s="25"/>
      <c r="K34" s="25"/>
      <c r="L34" s="25" t="e">
        <f>+J34/(G34+#REF!)*100</f>
        <v>#REF!</v>
      </c>
      <c r="M34" s="26"/>
      <c r="N34" s="28"/>
      <c r="O34" s="25" t="e">
        <f t="shared" si="43"/>
        <v>#DIV/0!</v>
      </c>
      <c r="P34" s="25" t="e">
        <f t="shared" si="9"/>
        <v>#DIV/0!</v>
      </c>
      <c r="Q34" s="26"/>
      <c r="R34" s="28"/>
      <c r="S34" s="25" t="e">
        <f t="shared" si="44"/>
        <v>#DIV/0!</v>
      </c>
      <c r="T34" s="26"/>
      <c r="U34" s="28"/>
      <c r="V34" s="29" t="e">
        <f t="shared" si="11"/>
        <v>#DIV/0!</v>
      </c>
      <c r="W34" s="29" t="e">
        <f t="shared" si="39"/>
        <v>#DIV/0!</v>
      </c>
      <c r="X34" s="28"/>
      <c r="Y34" s="28"/>
      <c r="Z34" s="25" t="e">
        <f t="shared" si="45"/>
        <v>#DIV/0!</v>
      </c>
      <c r="AA34" s="25" t="e">
        <f t="shared" si="13"/>
        <v>#DIV/0!</v>
      </c>
      <c r="AB34" s="25"/>
      <c r="AC34" s="29"/>
      <c r="AD34" s="25" t="e">
        <f t="shared" si="14"/>
        <v>#DIV/0!</v>
      </c>
      <c r="AE34" s="25" t="e">
        <f t="shared" si="15"/>
        <v>#DIV/0!</v>
      </c>
      <c r="AF34" s="25"/>
      <c r="AG34" s="25"/>
      <c r="AH34" s="25"/>
      <c r="AI34" s="25" t="e">
        <f t="shared" si="17"/>
        <v>#DIV/0!</v>
      </c>
      <c r="AJ34" s="26"/>
      <c r="AK34" s="28"/>
      <c r="AL34" s="29" t="e">
        <f t="shared" si="46"/>
        <v>#DIV/0!</v>
      </c>
      <c r="AM34" s="28"/>
      <c r="AN34" s="28"/>
      <c r="AO34" s="29" t="e">
        <f t="shared" si="47"/>
        <v>#DIV/0!</v>
      </c>
      <c r="AP34" s="29" t="e">
        <f t="shared" si="19"/>
        <v>#DIV/0!</v>
      </c>
      <c r="AQ34" s="28"/>
      <c r="AR34" s="28"/>
      <c r="AS34" s="25" t="e">
        <f t="shared" si="48"/>
        <v>#DIV/0!</v>
      </c>
      <c r="AT34" s="25" t="e">
        <f t="shared" si="21"/>
        <v>#DIV/0!</v>
      </c>
      <c r="AU34" s="26"/>
      <c r="AV34" s="26"/>
      <c r="AW34" s="25" t="e">
        <f t="shared" si="49"/>
        <v>#DIV/0!</v>
      </c>
      <c r="AX34" s="25"/>
      <c r="AY34" s="25"/>
      <c r="AZ34" s="25" t="e">
        <f t="shared" si="50"/>
        <v>#DIV/0!</v>
      </c>
      <c r="BA34" s="25" t="e">
        <f t="shared" si="22"/>
        <v>#DIV/0!</v>
      </c>
      <c r="BB34" s="25"/>
      <c r="BC34" s="25"/>
      <c r="BD34" s="25"/>
      <c r="BE34" s="25"/>
      <c r="BF34" s="26"/>
      <c r="BG34" s="26"/>
      <c r="BH34" s="25" t="e">
        <f t="shared" si="51"/>
        <v>#DIV/0!</v>
      </c>
      <c r="BI34" s="25"/>
      <c r="BJ34" s="25"/>
      <c r="BK34" s="25" t="e">
        <f t="shared" si="52"/>
        <v>#DIV/0!</v>
      </c>
      <c r="BL34" s="34"/>
      <c r="BM34" s="34"/>
      <c r="BN34" s="25" t="e">
        <f t="shared" si="53"/>
        <v>#DIV/0!</v>
      </c>
      <c r="BO34" s="25"/>
      <c r="BP34" s="25"/>
      <c r="BQ34" s="25" t="e">
        <f t="shared" si="54"/>
        <v>#DIV/0!</v>
      </c>
      <c r="BR34" s="25" t="e">
        <f t="shared" si="55"/>
        <v>#DIV/0!</v>
      </c>
      <c r="BS34" s="25"/>
      <c r="BT34" s="25"/>
      <c r="BU34" s="25" t="e">
        <f t="shared" si="56"/>
        <v>#DIV/0!</v>
      </c>
      <c r="BV34" s="25"/>
      <c r="BW34" s="25"/>
      <c r="BX34" s="25" t="e">
        <f t="shared" si="57"/>
        <v>#DIV/0!</v>
      </c>
      <c r="BY34" s="25"/>
      <c r="BZ34" s="25"/>
      <c r="CA34" s="25" t="e">
        <f t="shared" si="58"/>
        <v>#DIV/0!</v>
      </c>
      <c r="CB34" s="25" t="e">
        <f t="shared" si="59"/>
        <v>#DIV/0!</v>
      </c>
      <c r="CC34" s="34"/>
      <c r="CD34" s="34"/>
      <c r="CE34" s="25" t="e">
        <f t="shared" si="60"/>
        <v>#DIV/0!</v>
      </c>
      <c r="CF34" s="25" t="e">
        <f t="shared" si="61"/>
        <v>#DIV/0!</v>
      </c>
      <c r="CG34" s="34"/>
      <c r="CH34" s="34"/>
      <c r="CI34" s="25" t="e">
        <f t="shared" si="62"/>
        <v>#DIV/0!</v>
      </c>
      <c r="CJ34" s="34"/>
      <c r="CK34" s="34"/>
      <c r="CL34" s="25" t="e">
        <f t="shared" si="63"/>
        <v>#DIV/0!</v>
      </c>
      <c r="CM34" s="25"/>
      <c r="CN34" s="25"/>
      <c r="CO34" s="25"/>
      <c r="CP34" s="5"/>
      <c r="CQ34" s="5"/>
    </row>
    <row r="35" spans="1:95" ht="14.25" hidden="1">
      <c r="A35" s="10">
        <v>22</v>
      </c>
      <c r="B35" s="11"/>
      <c r="C35" s="25"/>
      <c r="D35" s="25"/>
      <c r="E35" s="25" t="e">
        <f t="shared" si="2"/>
        <v>#DIV/0!</v>
      </c>
      <c r="F35" s="40"/>
      <c r="G35" s="61"/>
      <c r="H35" s="25" t="e">
        <f t="shared" si="42"/>
        <v>#DIV/0!</v>
      </c>
      <c r="I35" s="25"/>
      <c r="J35" s="25"/>
      <c r="K35" s="25"/>
      <c r="L35" s="25" t="e">
        <f>+J35/(G35+#REF!)*100</f>
        <v>#REF!</v>
      </c>
      <c r="M35" s="26"/>
      <c r="N35" s="28"/>
      <c r="O35" s="25" t="e">
        <f t="shared" si="43"/>
        <v>#DIV/0!</v>
      </c>
      <c r="P35" s="25" t="e">
        <f t="shared" si="9"/>
        <v>#DIV/0!</v>
      </c>
      <c r="Q35" s="26"/>
      <c r="R35" s="28"/>
      <c r="S35" s="25" t="e">
        <f t="shared" si="44"/>
        <v>#DIV/0!</v>
      </c>
      <c r="T35" s="26"/>
      <c r="U35" s="28"/>
      <c r="V35" s="29" t="e">
        <f t="shared" si="11"/>
        <v>#DIV/0!</v>
      </c>
      <c r="W35" s="29" t="e">
        <f t="shared" si="39"/>
        <v>#DIV/0!</v>
      </c>
      <c r="X35" s="28"/>
      <c r="Y35" s="28"/>
      <c r="Z35" s="25" t="e">
        <f t="shared" si="45"/>
        <v>#DIV/0!</v>
      </c>
      <c r="AA35" s="25" t="e">
        <f t="shared" si="13"/>
        <v>#DIV/0!</v>
      </c>
      <c r="AB35" s="25"/>
      <c r="AC35" s="29"/>
      <c r="AD35" s="25" t="e">
        <f t="shared" si="14"/>
        <v>#DIV/0!</v>
      </c>
      <c r="AE35" s="25" t="e">
        <f t="shared" si="15"/>
        <v>#DIV/0!</v>
      </c>
      <c r="AF35" s="25"/>
      <c r="AG35" s="25"/>
      <c r="AH35" s="25"/>
      <c r="AI35" s="25" t="e">
        <f t="shared" si="17"/>
        <v>#DIV/0!</v>
      </c>
      <c r="AJ35" s="26"/>
      <c r="AK35" s="28"/>
      <c r="AL35" s="29" t="e">
        <f t="shared" si="46"/>
        <v>#DIV/0!</v>
      </c>
      <c r="AM35" s="28"/>
      <c r="AN35" s="28"/>
      <c r="AO35" s="29" t="e">
        <f t="shared" si="47"/>
        <v>#DIV/0!</v>
      </c>
      <c r="AP35" s="29" t="e">
        <f t="shared" si="19"/>
        <v>#DIV/0!</v>
      </c>
      <c r="AQ35" s="28"/>
      <c r="AR35" s="28"/>
      <c r="AS35" s="25" t="e">
        <f t="shared" si="48"/>
        <v>#DIV/0!</v>
      </c>
      <c r="AT35" s="25" t="e">
        <f t="shared" si="21"/>
        <v>#DIV/0!</v>
      </c>
      <c r="AU35" s="26"/>
      <c r="AV35" s="26"/>
      <c r="AW35" s="25" t="e">
        <f t="shared" si="49"/>
        <v>#DIV/0!</v>
      </c>
      <c r="AX35" s="25"/>
      <c r="AY35" s="25"/>
      <c r="AZ35" s="25" t="e">
        <f t="shared" si="50"/>
        <v>#DIV/0!</v>
      </c>
      <c r="BA35" s="25" t="e">
        <f t="shared" si="22"/>
        <v>#DIV/0!</v>
      </c>
      <c r="BB35" s="25"/>
      <c r="BC35" s="25"/>
      <c r="BD35" s="25"/>
      <c r="BE35" s="25"/>
      <c r="BF35" s="26"/>
      <c r="BG35" s="26"/>
      <c r="BH35" s="25" t="e">
        <f t="shared" si="51"/>
        <v>#DIV/0!</v>
      </c>
      <c r="BI35" s="25"/>
      <c r="BJ35" s="25"/>
      <c r="BK35" s="25" t="e">
        <f t="shared" si="52"/>
        <v>#DIV/0!</v>
      </c>
      <c r="BL35" s="34"/>
      <c r="BM35" s="34"/>
      <c r="BN35" s="25" t="e">
        <f t="shared" si="53"/>
        <v>#DIV/0!</v>
      </c>
      <c r="BO35" s="25"/>
      <c r="BP35" s="25"/>
      <c r="BQ35" s="25" t="e">
        <f t="shared" si="54"/>
        <v>#DIV/0!</v>
      </c>
      <c r="BR35" s="25" t="e">
        <f t="shared" si="55"/>
        <v>#DIV/0!</v>
      </c>
      <c r="BS35" s="25"/>
      <c r="BT35" s="25"/>
      <c r="BU35" s="25" t="e">
        <f t="shared" si="56"/>
        <v>#DIV/0!</v>
      </c>
      <c r="BV35" s="25"/>
      <c r="BW35" s="25"/>
      <c r="BX35" s="25" t="e">
        <f t="shared" si="57"/>
        <v>#DIV/0!</v>
      </c>
      <c r="BY35" s="25"/>
      <c r="BZ35" s="25"/>
      <c r="CA35" s="25" t="e">
        <f t="shared" si="58"/>
        <v>#DIV/0!</v>
      </c>
      <c r="CB35" s="25" t="e">
        <f t="shared" si="59"/>
        <v>#DIV/0!</v>
      </c>
      <c r="CC35" s="34"/>
      <c r="CD35" s="34"/>
      <c r="CE35" s="25" t="e">
        <f t="shared" si="60"/>
        <v>#DIV/0!</v>
      </c>
      <c r="CF35" s="25" t="e">
        <f t="shared" si="61"/>
        <v>#DIV/0!</v>
      </c>
      <c r="CG35" s="34"/>
      <c r="CH35" s="34"/>
      <c r="CI35" s="25" t="e">
        <f t="shared" si="62"/>
        <v>#DIV/0!</v>
      </c>
      <c r="CJ35" s="34"/>
      <c r="CK35" s="34"/>
      <c r="CL35" s="25" t="e">
        <f t="shared" si="63"/>
        <v>#DIV/0!</v>
      </c>
      <c r="CM35" s="25"/>
      <c r="CN35" s="25"/>
      <c r="CO35" s="25"/>
      <c r="CP35" s="5"/>
      <c r="CQ35" s="5"/>
    </row>
    <row r="36" spans="1:95" ht="14.25" hidden="1">
      <c r="A36" s="10">
        <v>23</v>
      </c>
      <c r="B36" s="11"/>
      <c r="C36" s="25"/>
      <c r="D36" s="25"/>
      <c r="E36" s="25" t="e">
        <f t="shared" si="2"/>
        <v>#DIV/0!</v>
      </c>
      <c r="F36" s="26"/>
      <c r="G36" s="28"/>
      <c r="H36" s="25" t="e">
        <f t="shared" si="42"/>
        <v>#DIV/0!</v>
      </c>
      <c r="I36" s="25"/>
      <c r="J36" s="25"/>
      <c r="K36" s="25"/>
      <c r="L36" s="25" t="e">
        <f>+J36/(G36+#REF!)*100</f>
        <v>#REF!</v>
      </c>
      <c r="M36" s="26"/>
      <c r="N36" s="28"/>
      <c r="O36" s="25" t="e">
        <f t="shared" si="43"/>
        <v>#DIV/0!</v>
      </c>
      <c r="P36" s="25" t="e">
        <f t="shared" si="9"/>
        <v>#DIV/0!</v>
      </c>
      <c r="Q36" s="26"/>
      <c r="R36" s="28"/>
      <c r="S36" s="25" t="e">
        <f t="shared" si="44"/>
        <v>#DIV/0!</v>
      </c>
      <c r="T36" s="26"/>
      <c r="U36" s="28"/>
      <c r="V36" s="29" t="e">
        <f t="shared" si="11"/>
        <v>#DIV/0!</v>
      </c>
      <c r="W36" s="29" t="e">
        <f t="shared" si="39"/>
        <v>#DIV/0!</v>
      </c>
      <c r="X36" s="28"/>
      <c r="Y36" s="28"/>
      <c r="Z36" s="25" t="e">
        <f t="shared" si="45"/>
        <v>#DIV/0!</v>
      </c>
      <c r="AA36" s="25" t="e">
        <f t="shared" si="13"/>
        <v>#DIV/0!</v>
      </c>
      <c r="AB36" s="25"/>
      <c r="AC36" s="29"/>
      <c r="AD36" s="25" t="e">
        <f t="shared" si="14"/>
        <v>#DIV/0!</v>
      </c>
      <c r="AE36" s="25" t="e">
        <f t="shared" si="15"/>
        <v>#DIV/0!</v>
      </c>
      <c r="AF36" s="25"/>
      <c r="AG36" s="25"/>
      <c r="AH36" s="25"/>
      <c r="AI36" s="25" t="e">
        <f t="shared" si="17"/>
        <v>#DIV/0!</v>
      </c>
      <c r="AJ36" s="26"/>
      <c r="AK36" s="28"/>
      <c r="AL36" s="29" t="e">
        <f t="shared" si="46"/>
        <v>#DIV/0!</v>
      </c>
      <c r="AM36" s="28"/>
      <c r="AN36" s="28"/>
      <c r="AO36" s="29" t="e">
        <f t="shared" si="47"/>
        <v>#DIV/0!</v>
      </c>
      <c r="AP36" s="29" t="e">
        <f t="shared" si="19"/>
        <v>#DIV/0!</v>
      </c>
      <c r="AQ36" s="28"/>
      <c r="AR36" s="28"/>
      <c r="AS36" s="25" t="e">
        <f t="shared" si="48"/>
        <v>#DIV/0!</v>
      </c>
      <c r="AT36" s="25" t="e">
        <f t="shared" si="21"/>
        <v>#DIV/0!</v>
      </c>
      <c r="AU36" s="26"/>
      <c r="AV36" s="26"/>
      <c r="AW36" s="25" t="e">
        <f t="shared" si="49"/>
        <v>#DIV/0!</v>
      </c>
      <c r="AX36" s="25"/>
      <c r="AY36" s="25"/>
      <c r="AZ36" s="25" t="e">
        <f t="shared" si="50"/>
        <v>#DIV/0!</v>
      </c>
      <c r="BA36" s="25" t="e">
        <f t="shared" si="22"/>
        <v>#DIV/0!</v>
      </c>
      <c r="BB36" s="25"/>
      <c r="BC36" s="25"/>
      <c r="BD36" s="25"/>
      <c r="BE36" s="25"/>
      <c r="BF36" s="26"/>
      <c r="BG36" s="26"/>
      <c r="BH36" s="25" t="e">
        <f t="shared" si="51"/>
        <v>#DIV/0!</v>
      </c>
      <c r="BI36" s="25"/>
      <c r="BJ36" s="25"/>
      <c r="BK36" s="25" t="e">
        <f t="shared" si="52"/>
        <v>#DIV/0!</v>
      </c>
      <c r="BL36" s="34"/>
      <c r="BM36" s="34"/>
      <c r="BN36" s="25" t="e">
        <f t="shared" si="53"/>
        <v>#DIV/0!</v>
      </c>
      <c r="BO36" s="25"/>
      <c r="BP36" s="25"/>
      <c r="BQ36" s="25" t="e">
        <f t="shared" si="54"/>
        <v>#DIV/0!</v>
      </c>
      <c r="BR36" s="25" t="e">
        <f t="shared" si="55"/>
        <v>#DIV/0!</v>
      </c>
      <c r="BS36" s="25"/>
      <c r="BT36" s="25"/>
      <c r="BU36" s="25" t="e">
        <f t="shared" si="56"/>
        <v>#DIV/0!</v>
      </c>
      <c r="BV36" s="25"/>
      <c r="BW36" s="25"/>
      <c r="BX36" s="25" t="e">
        <f t="shared" si="57"/>
        <v>#DIV/0!</v>
      </c>
      <c r="BY36" s="25"/>
      <c r="BZ36" s="25"/>
      <c r="CA36" s="25" t="e">
        <f t="shared" si="58"/>
        <v>#DIV/0!</v>
      </c>
      <c r="CB36" s="25" t="e">
        <f t="shared" si="59"/>
        <v>#DIV/0!</v>
      </c>
      <c r="CC36" s="34"/>
      <c r="CD36" s="34"/>
      <c r="CE36" s="25" t="e">
        <f t="shared" si="60"/>
        <v>#DIV/0!</v>
      </c>
      <c r="CF36" s="25" t="e">
        <f t="shared" si="61"/>
        <v>#DIV/0!</v>
      </c>
      <c r="CG36" s="34"/>
      <c r="CH36" s="34"/>
      <c r="CI36" s="25" t="e">
        <f t="shared" si="62"/>
        <v>#DIV/0!</v>
      </c>
      <c r="CJ36" s="34"/>
      <c r="CK36" s="34"/>
      <c r="CL36" s="25" t="e">
        <f t="shared" si="63"/>
        <v>#DIV/0!</v>
      </c>
      <c r="CM36" s="25"/>
      <c r="CN36" s="25"/>
      <c r="CO36" s="25"/>
      <c r="CP36" s="5"/>
      <c r="CQ36" s="5"/>
    </row>
    <row r="37" spans="1:95" ht="14.25" hidden="1">
      <c r="A37" s="10">
        <v>24</v>
      </c>
      <c r="B37" s="11"/>
      <c r="C37" s="25"/>
      <c r="D37" s="25"/>
      <c r="E37" s="25" t="e">
        <f t="shared" si="2"/>
        <v>#DIV/0!</v>
      </c>
      <c r="F37" s="26"/>
      <c r="G37" s="28"/>
      <c r="H37" s="25" t="e">
        <f t="shared" si="42"/>
        <v>#DIV/0!</v>
      </c>
      <c r="I37" s="25"/>
      <c r="J37" s="25"/>
      <c r="K37" s="25"/>
      <c r="L37" s="25" t="e">
        <f>+J37/(G37+#REF!)*100</f>
        <v>#REF!</v>
      </c>
      <c r="M37" s="26"/>
      <c r="N37" s="28"/>
      <c r="O37" s="25" t="e">
        <f t="shared" si="43"/>
        <v>#DIV/0!</v>
      </c>
      <c r="P37" s="25" t="e">
        <f t="shared" si="9"/>
        <v>#DIV/0!</v>
      </c>
      <c r="Q37" s="26"/>
      <c r="R37" s="28"/>
      <c r="S37" s="25" t="e">
        <f t="shared" si="44"/>
        <v>#DIV/0!</v>
      </c>
      <c r="T37" s="26"/>
      <c r="U37" s="28"/>
      <c r="V37" s="29" t="e">
        <f t="shared" si="11"/>
        <v>#DIV/0!</v>
      </c>
      <c r="W37" s="29" t="e">
        <f t="shared" si="39"/>
        <v>#DIV/0!</v>
      </c>
      <c r="X37" s="28"/>
      <c r="Y37" s="28"/>
      <c r="Z37" s="25" t="e">
        <f t="shared" si="45"/>
        <v>#DIV/0!</v>
      </c>
      <c r="AA37" s="25" t="e">
        <f t="shared" si="13"/>
        <v>#DIV/0!</v>
      </c>
      <c r="AB37" s="25"/>
      <c r="AC37" s="29"/>
      <c r="AD37" s="25" t="e">
        <f t="shared" si="14"/>
        <v>#DIV/0!</v>
      </c>
      <c r="AE37" s="25" t="e">
        <f t="shared" si="15"/>
        <v>#DIV/0!</v>
      </c>
      <c r="AF37" s="25"/>
      <c r="AG37" s="25"/>
      <c r="AH37" s="25"/>
      <c r="AI37" s="25" t="e">
        <f t="shared" si="17"/>
        <v>#DIV/0!</v>
      </c>
      <c r="AJ37" s="26"/>
      <c r="AK37" s="28"/>
      <c r="AL37" s="29" t="e">
        <f t="shared" si="46"/>
        <v>#DIV/0!</v>
      </c>
      <c r="AM37" s="28"/>
      <c r="AN37" s="28"/>
      <c r="AO37" s="29" t="e">
        <f t="shared" si="47"/>
        <v>#DIV/0!</v>
      </c>
      <c r="AP37" s="29" t="e">
        <f t="shared" si="19"/>
        <v>#DIV/0!</v>
      </c>
      <c r="AQ37" s="28"/>
      <c r="AR37" s="28"/>
      <c r="AS37" s="25" t="e">
        <f t="shared" si="48"/>
        <v>#DIV/0!</v>
      </c>
      <c r="AT37" s="25" t="e">
        <f t="shared" si="21"/>
        <v>#DIV/0!</v>
      </c>
      <c r="AU37" s="26"/>
      <c r="AV37" s="26"/>
      <c r="AW37" s="25" t="e">
        <f t="shared" si="49"/>
        <v>#DIV/0!</v>
      </c>
      <c r="AX37" s="25"/>
      <c r="AY37" s="25"/>
      <c r="AZ37" s="25" t="e">
        <f t="shared" si="50"/>
        <v>#DIV/0!</v>
      </c>
      <c r="BA37" s="25" t="e">
        <f t="shared" si="22"/>
        <v>#DIV/0!</v>
      </c>
      <c r="BB37" s="25"/>
      <c r="BC37" s="25"/>
      <c r="BD37" s="25"/>
      <c r="BE37" s="25"/>
      <c r="BF37" s="26"/>
      <c r="BG37" s="26"/>
      <c r="BH37" s="25" t="e">
        <f t="shared" si="51"/>
        <v>#DIV/0!</v>
      </c>
      <c r="BI37" s="25"/>
      <c r="BJ37" s="25"/>
      <c r="BK37" s="25" t="e">
        <f t="shared" si="52"/>
        <v>#DIV/0!</v>
      </c>
      <c r="BL37" s="34"/>
      <c r="BM37" s="34"/>
      <c r="BN37" s="25" t="e">
        <f t="shared" si="53"/>
        <v>#DIV/0!</v>
      </c>
      <c r="BO37" s="25"/>
      <c r="BP37" s="25"/>
      <c r="BQ37" s="25" t="e">
        <f t="shared" si="54"/>
        <v>#DIV/0!</v>
      </c>
      <c r="BR37" s="25" t="e">
        <f t="shared" si="55"/>
        <v>#DIV/0!</v>
      </c>
      <c r="BS37" s="25"/>
      <c r="BT37" s="25"/>
      <c r="BU37" s="25" t="e">
        <f t="shared" si="56"/>
        <v>#DIV/0!</v>
      </c>
      <c r="BV37" s="25"/>
      <c r="BW37" s="25"/>
      <c r="BX37" s="25" t="e">
        <f t="shared" si="57"/>
        <v>#DIV/0!</v>
      </c>
      <c r="BY37" s="25"/>
      <c r="BZ37" s="25"/>
      <c r="CA37" s="25" t="e">
        <f t="shared" si="58"/>
        <v>#DIV/0!</v>
      </c>
      <c r="CB37" s="25" t="e">
        <f t="shared" si="59"/>
        <v>#DIV/0!</v>
      </c>
      <c r="CC37" s="34"/>
      <c r="CD37" s="34"/>
      <c r="CE37" s="25" t="e">
        <f t="shared" si="60"/>
        <v>#DIV/0!</v>
      </c>
      <c r="CF37" s="25" t="e">
        <f t="shared" si="61"/>
        <v>#DIV/0!</v>
      </c>
      <c r="CG37" s="34"/>
      <c r="CH37" s="34"/>
      <c r="CI37" s="25" t="e">
        <f t="shared" si="62"/>
        <v>#DIV/0!</v>
      </c>
      <c r="CJ37" s="34"/>
      <c r="CK37" s="34"/>
      <c r="CL37" s="25" t="e">
        <f t="shared" si="63"/>
        <v>#DIV/0!</v>
      </c>
      <c r="CM37" s="25"/>
      <c r="CN37" s="25"/>
      <c r="CO37" s="25"/>
      <c r="CP37" s="5"/>
      <c r="CQ37" s="5"/>
    </row>
    <row r="38" spans="1:95" s="3" customFormat="1" ht="20.25" customHeight="1">
      <c r="A38" s="127" t="s">
        <v>30</v>
      </c>
      <c r="B38" s="127"/>
      <c r="C38" s="25">
        <f>SUM(C14:C37)</f>
        <v>17861.8</v>
      </c>
      <c r="D38" s="25">
        <f>SUM(D14:D37)</f>
        <v>1042.1</v>
      </c>
      <c r="E38" s="25">
        <f t="shared" si="2"/>
        <v>5.834238430617295</v>
      </c>
      <c r="F38" s="25">
        <f>SUM(F14:F37)</f>
        <v>5152.8</v>
      </c>
      <c r="G38" s="29">
        <f>SUM(G14:G37)</f>
        <v>245.2</v>
      </c>
      <c r="H38" s="25">
        <f t="shared" si="42"/>
        <v>4.758577860580655</v>
      </c>
      <c r="I38" s="25">
        <f>SUM(I14:I37)</f>
        <v>3930.2</v>
      </c>
      <c r="J38" s="25">
        <f>SUM(J14:J37)</f>
        <v>141.6</v>
      </c>
      <c r="K38" s="25">
        <f>J38/I38*100</f>
        <v>3.6028700829474327</v>
      </c>
      <c r="L38" s="25">
        <f>+J38/(G38)*100</f>
        <v>57.74877650897226</v>
      </c>
      <c r="M38" s="25">
        <f>SUM(M14:M37)</f>
        <v>1803.9999999999998</v>
      </c>
      <c r="N38" s="29">
        <f>SUM(N14:N37)</f>
        <v>55.9</v>
      </c>
      <c r="O38" s="25">
        <f t="shared" si="43"/>
        <v>3.0986696230598674</v>
      </c>
      <c r="P38" s="25">
        <f t="shared" si="9"/>
        <v>22.797716150081566</v>
      </c>
      <c r="Q38" s="25">
        <f>SUM(Q14:Q37)</f>
        <v>80.2</v>
      </c>
      <c r="R38" s="29">
        <f>SUM(R14:R37)</f>
        <v>1</v>
      </c>
      <c r="S38" s="25">
        <f t="shared" si="44"/>
        <v>1.2468827930174562</v>
      </c>
      <c r="T38" s="25">
        <f>SUM(T14:T37)</f>
        <v>530</v>
      </c>
      <c r="U38" s="29">
        <f>SUM(U14:U37)</f>
        <v>1.7999999999999998</v>
      </c>
      <c r="V38" s="29">
        <f t="shared" si="11"/>
        <v>0.3396226415094339</v>
      </c>
      <c r="W38" s="29">
        <f t="shared" si="39"/>
        <v>0.734094616639478</v>
      </c>
      <c r="X38" s="29">
        <f>SUM(X14:X37)</f>
        <v>1346</v>
      </c>
      <c r="Y38" s="29">
        <f>SUM(Y14:Y37)</f>
        <v>74.7</v>
      </c>
      <c r="Z38" s="25">
        <f t="shared" si="45"/>
        <v>5.549777117384845</v>
      </c>
      <c r="AA38" s="25">
        <f t="shared" si="13"/>
        <v>30.464926590538337</v>
      </c>
      <c r="AB38" s="25">
        <f>SUM(AB14:AB37)</f>
        <v>170</v>
      </c>
      <c r="AC38" s="29">
        <f>SUM(AC14:AC37)</f>
        <v>8.200000000000001</v>
      </c>
      <c r="AD38" s="25">
        <f t="shared" si="14"/>
        <v>4.8235294117647065</v>
      </c>
      <c r="AE38" s="25">
        <f t="shared" si="15"/>
        <v>3.3442088091354</v>
      </c>
      <c r="AF38" s="25">
        <f>SUM(AF14:AF37)</f>
        <v>1222.6000000000001</v>
      </c>
      <c r="AG38" s="29">
        <f>SUM(AG14:AG37)</f>
        <v>103.6</v>
      </c>
      <c r="AH38" s="25">
        <f>AG38/AF38*100</f>
        <v>8.473744478979222</v>
      </c>
      <c r="AI38" s="25">
        <f t="shared" si="17"/>
        <v>42.25122349102774</v>
      </c>
      <c r="AJ38" s="25">
        <f>SUM(AJ14:AJ37)</f>
        <v>1124.6999999999998</v>
      </c>
      <c r="AK38" s="29">
        <f>SUM(AK14:AK37)</f>
        <v>4.699999999999999</v>
      </c>
      <c r="AL38" s="29">
        <f t="shared" si="46"/>
        <v>0.4178892149017516</v>
      </c>
      <c r="AM38" s="29">
        <f>SUM(AM14:AM37)</f>
        <v>0</v>
      </c>
      <c r="AN38" s="29">
        <f>SUM(AN14:AN37)</f>
        <v>0</v>
      </c>
      <c r="AO38" s="29">
        <v>0</v>
      </c>
      <c r="AP38" s="29">
        <f t="shared" si="19"/>
        <v>1.9168026101141922</v>
      </c>
      <c r="AQ38" s="29">
        <f>SUM(AQ14:AQ37)</f>
        <v>97.89999999999999</v>
      </c>
      <c r="AR38" s="29">
        <f>SUM(AR14:AR37)</f>
        <v>2.4</v>
      </c>
      <c r="AS38" s="25">
        <f t="shared" si="48"/>
        <v>2.4514811031664965</v>
      </c>
      <c r="AT38" s="25">
        <f t="shared" si="21"/>
        <v>0.9787928221859707</v>
      </c>
      <c r="AU38" s="25">
        <f>SUM(AU14:AU37)</f>
        <v>0</v>
      </c>
      <c r="AV38" s="25">
        <f>SUM(AV14:AV37)</f>
        <v>0</v>
      </c>
      <c r="AW38" s="25" t="e">
        <f t="shared" si="49"/>
        <v>#DIV/0!</v>
      </c>
      <c r="AX38" s="25">
        <f>SUM(AX14:AX37)</f>
        <v>0</v>
      </c>
      <c r="AY38" s="25">
        <f>SUM(AY14:AY37)</f>
        <v>0</v>
      </c>
      <c r="AZ38" s="25" t="e">
        <f t="shared" si="50"/>
        <v>#DIV/0!</v>
      </c>
      <c r="BA38" s="25">
        <f t="shared" si="22"/>
        <v>0</v>
      </c>
      <c r="BB38" s="25">
        <f>SUM(BB14:BB37)</f>
        <v>0</v>
      </c>
      <c r="BC38" s="25">
        <f>SUM(BC14:BC37)</f>
        <v>0</v>
      </c>
      <c r="BD38" s="25" t="e">
        <f>BC38/BB38*100</f>
        <v>#DIV/0!</v>
      </c>
      <c r="BE38" s="25">
        <f>BC38/G38*100</f>
        <v>0</v>
      </c>
      <c r="BF38" s="25">
        <f>SUM(BF14:BF37)</f>
        <v>12709.000000000002</v>
      </c>
      <c r="BG38" s="25">
        <f>SUM(BG14:BG37)</f>
        <v>796.9</v>
      </c>
      <c r="BH38" s="25">
        <f t="shared" si="51"/>
        <v>6.2703595876937595</v>
      </c>
      <c r="BI38" s="25">
        <f>SUM(BI14:BI37)</f>
        <v>9391.3</v>
      </c>
      <c r="BJ38" s="25">
        <f>SUM(BJ14:BJ37)</f>
        <v>744.6000000000001</v>
      </c>
      <c r="BK38" s="25">
        <f>BJ38/BI38*100</f>
        <v>7.928614781766105</v>
      </c>
      <c r="BL38" s="29">
        <f>SUM(BL14:BL37)</f>
        <v>17861.8</v>
      </c>
      <c r="BM38" s="25">
        <f>SUM(BM14:BM37)</f>
        <v>734.2</v>
      </c>
      <c r="BN38" s="25">
        <f t="shared" si="53"/>
        <v>4.110447995162862</v>
      </c>
      <c r="BO38" s="25">
        <f>SUM(BO14:BO37)</f>
        <v>5244.5</v>
      </c>
      <c r="BP38" s="25">
        <f>SUM(BP14:BP37)</f>
        <v>464.20000000000005</v>
      </c>
      <c r="BQ38" s="25">
        <f t="shared" si="54"/>
        <v>8.851177423967966</v>
      </c>
      <c r="BR38" s="25">
        <f t="shared" si="55"/>
        <v>63.22527921547263</v>
      </c>
      <c r="BS38" s="25">
        <f>SUM(BS14:BS37)</f>
        <v>5200.5</v>
      </c>
      <c r="BT38" s="29">
        <f>SUM(BT14:BT37)</f>
        <v>464.20000000000005</v>
      </c>
      <c r="BU38" s="25">
        <f t="shared" si="56"/>
        <v>8.926064801461399</v>
      </c>
      <c r="BV38" s="29">
        <f>SUM(BV14:BV37)</f>
        <v>1961</v>
      </c>
      <c r="BW38" s="29">
        <f>SUM(BW14:BW37)</f>
        <v>154.5</v>
      </c>
      <c r="BX38" s="25">
        <f t="shared" si="57"/>
        <v>7.878633350331464</v>
      </c>
      <c r="BY38" s="29">
        <f>SUM(BY14:BY37)</f>
        <v>1815.8999999999999</v>
      </c>
      <c r="BZ38" s="29">
        <f>SUM(BZ14:BZ37)</f>
        <v>107.8</v>
      </c>
      <c r="CA38" s="25">
        <f t="shared" si="58"/>
        <v>5.936450245057547</v>
      </c>
      <c r="CB38" s="25">
        <f t="shared" si="59"/>
        <v>14.682647779896485</v>
      </c>
      <c r="CC38" s="25">
        <f>SUM(CC14:CC37)</f>
        <v>5429.800000000001</v>
      </c>
      <c r="CD38" s="29">
        <f>SUM(CD14:CD37)</f>
        <v>162.10000000000002</v>
      </c>
      <c r="CE38" s="25">
        <f t="shared" si="60"/>
        <v>2.985376993627758</v>
      </c>
      <c r="CF38" s="25">
        <f t="shared" si="61"/>
        <v>22.078452737673658</v>
      </c>
      <c r="CG38" s="25">
        <f>SUM(CG14:CG37)</f>
        <v>3641.6000000000004</v>
      </c>
      <c r="CH38" s="29">
        <f>SUM(CH14:CH37)</f>
        <v>0</v>
      </c>
      <c r="CI38" s="25">
        <f t="shared" si="62"/>
        <v>0</v>
      </c>
      <c r="CJ38" s="29">
        <f>SUM(CJ14:CJ37)</f>
        <v>1063.6999999999998</v>
      </c>
      <c r="CK38" s="25">
        <f>SUM(CK14:CK37)</f>
        <v>0</v>
      </c>
      <c r="CL38" s="25">
        <f t="shared" si="63"/>
        <v>0</v>
      </c>
      <c r="CM38" s="25">
        <f>SUM(CM14:CM37)</f>
        <v>0</v>
      </c>
      <c r="CN38" s="25">
        <f>SUM(CN14:CN24)</f>
        <v>307.9</v>
      </c>
      <c r="CO38" s="25"/>
      <c r="CP38" s="13"/>
      <c r="CQ38" s="13"/>
    </row>
    <row r="39" ht="12.75">
      <c r="U39" s="57"/>
    </row>
  </sheetData>
  <sheetProtection/>
  <mergeCells count="50">
    <mergeCell ref="CM8:CO12"/>
    <mergeCell ref="A38:B38"/>
    <mergeCell ref="CC11:CE12"/>
    <mergeCell ref="T11:V12"/>
    <mergeCell ref="X11:Z12"/>
    <mergeCell ref="AJ11:AL12"/>
    <mergeCell ref="AM11:AO12"/>
    <mergeCell ref="AQ11:AS12"/>
    <mergeCell ref="AU11:AW12"/>
    <mergeCell ref="A8:B13"/>
    <mergeCell ref="CG12:CI12"/>
    <mergeCell ref="Q1:S1"/>
    <mergeCell ref="Q2:S2"/>
    <mergeCell ref="M11:O12"/>
    <mergeCell ref="Q11:S12"/>
    <mergeCell ref="C3:N3"/>
    <mergeCell ref="C4:N4"/>
    <mergeCell ref="G5:J5"/>
    <mergeCell ref="C8:E8"/>
    <mergeCell ref="BI11:BK12"/>
    <mergeCell ref="CJ12:CL12"/>
    <mergeCell ref="CF11:CF12"/>
    <mergeCell ref="CG11:CL11"/>
    <mergeCell ref="BO11:BQ12"/>
    <mergeCell ref="BS11:BU11"/>
    <mergeCell ref="BV11:BX12"/>
    <mergeCell ref="BR11:BR12"/>
    <mergeCell ref="CB11:CB12"/>
    <mergeCell ref="BS12:BU12"/>
    <mergeCell ref="BY11:CA12"/>
    <mergeCell ref="AX11:AZ12"/>
    <mergeCell ref="BB11:BD12"/>
    <mergeCell ref="BA11:BA12"/>
    <mergeCell ref="BE11:BE12"/>
    <mergeCell ref="BL8:BN12"/>
    <mergeCell ref="P11:P12"/>
    <mergeCell ref="W11:W12"/>
    <mergeCell ref="AA11:AA12"/>
    <mergeCell ref="AB11:AD12"/>
    <mergeCell ref="AE11:AE12"/>
    <mergeCell ref="AI10:AI12"/>
    <mergeCell ref="AF10:AH12"/>
    <mergeCell ref="BF9:BH12"/>
    <mergeCell ref="BI9:BK10"/>
    <mergeCell ref="AT11:AT12"/>
    <mergeCell ref="C11:E12"/>
    <mergeCell ref="AP11:AP12"/>
    <mergeCell ref="I10:K12"/>
    <mergeCell ref="F9:H12"/>
    <mergeCell ref="L10:L12"/>
  </mergeCells>
  <printOptions/>
  <pageMargins left="0.77" right="0.18" top="0.9840277777777778" bottom="0.9840277777777778" header="0.5118055555555556" footer="0.5118055555555556"/>
  <pageSetup horizontalDpi="600" verticalDpi="600" orientation="landscape" paperSize="9" scale="55" r:id="rId1"/>
  <colBreaks count="4" manualBreakCount="4">
    <brk id="19" max="37" man="1"/>
    <brk id="42" max="37" man="1"/>
    <brk id="63" max="37" man="1"/>
    <brk id="8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2012-02-08T05:37:06Z</cp:lastPrinted>
  <dcterms:created xsi:type="dcterms:W3CDTF">2006-03-31T05:22:05Z</dcterms:created>
  <dcterms:modified xsi:type="dcterms:W3CDTF">2012-02-09T05:52:39Z</dcterms:modified>
  <cp:category/>
  <cp:version/>
  <cp:contentType/>
  <cp:contentStatus/>
  <cp:revision>1</cp:revision>
</cp:coreProperties>
</file>