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  <sheet name="SVODKA12 (2)" sheetId="2" r:id="rId2"/>
  </sheets>
  <definedNames>
    <definedName name="Excel_BuiltIn_Print_Area_1" localSheetId="1">'SVODKA12 (2)'!$A$1:$AF$58</definedName>
    <definedName name="Excel_BuiltIn_Print_Area_1">'SVODKA12'!$A$1:$AG$35</definedName>
    <definedName name="_xlnm.Print_Area" localSheetId="0">'SVODKA12'!$A$1:$F$36</definedName>
    <definedName name="_xlnm.Print_Area" localSheetId="1">'SVODKA12 (2)'!$A$1:$F$59</definedName>
    <definedName name="Область_печати_ИМ_1" localSheetId="1">'SVODKA12 (2)'!#REF!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<sst xmlns="http://schemas.openxmlformats.org/spreadsheetml/2006/main" count="113" uniqueCount="98">
  <si>
    <t xml:space="preserve">                                   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</si>
  <si>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</si>
  <si>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</si>
  <si>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</si>
  <si>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</si>
  <si>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</si>
  <si>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</si>
  <si>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</si>
  <si>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</si>
  <si>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</si>
  <si>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</si>
  <si>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</si>
  <si>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</si>
  <si>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</si>
  <si>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</si>
  <si>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</si>
  <si>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</si>
  <si>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</si>
  <si>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</si>
  <si>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</si>
  <si>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</si>
  <si>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</si>
  <si>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</si>
  <si>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</si>
  <si>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</si>
  <si>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</si>
  <si>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</si>
  <si>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</si>
  <si>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</si>
  <si>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</si>
  <si>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Субсидии</t>
  </si>
  <si>
    <t>ДОХОДЫ ОТ ПРЕДПРИНИМАТЕЛЬСКОЙ И ИНОЙ</t>
  </si>
  <si>
    <t>ПРИНОСЯЩЕЙ ДОХОД ДЕЯТЕЛЬНОСТИ</t>
  </si>
  <si>
    <t>ВСЕГО ДОХОДОВ</t>
  </si>
  <si>
    <t>Начальник финансового отдела</t>
  </si>
  <si>
    <t>администрации Шумерлинского района</t>
  </si>
  <si>
    <t>Л.А.Уфилина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</si>
  <si>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</si>
  <si>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</si>
  <si>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</si>
  <si>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</si>
  <si>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НАЛОГИ НА ИМУЩЕСТВО</t>
  </si>
  <si>
    <t>Налог на имущество физических лиц</t>
  </si>
  <si>
    <t xml:space="preserve">Земельный налог </t>
  </si>
  <si>
    <t>Прочие налоги и сборы (по отмененным налогам)</t>
  </si>
  <si>
    <t xml:space="preserve">       прочие доходы от использования имущества</t>
  </si>
  <si>
    <t xml:space="preserve">       аренда имущества</t>
  </si>
  <si>
    <t>Дотации бюджетам муниципальных образований</t>
  </si>
  <si>
    <t>Иные межбюджетные трансферты</t>
  </si>
  <si>
    <t>Субвенции</t>
  </si>
  <si>
    <t xml:space="preserve">за  </t>
  </si>
  <si>
    <t>на</t>
  </si>
  <si>
    <t>НАЛОГИ,СБОРЫ И РЕГУЛЯРНЫЕ ПЛАТЕЖИ ЗА ПОЛЬЗОВАНИЕ ПРИРОДНЫМИ РЕСУРСАМИ</t>
  </si>
  <si>
    <t>Налог на добычу общераспространенных полезных ископаемых</t>
  </si>
  <si>
    <t>ДОХОДЫ ОТ ОКАЗАНИЯ ПЛАТНЫХ УСЛУГ И КОМПЕНСАЦИИ ЗАТРАТ ГОСУДАРСТВА</t>
  </si>
  <si>
    <t>ВОЗВРАТ ОСТАТКОВ СУБВЕНЦИЙ И СУБСИДИЙ</t>
  </si>
  <si>
    <t>2010 год</t>
  </si>
  <si>
    <t>в том числе собственные (без учета предприн. деятельности)</t>
  </si>
  <si>
    <t xml:space="preserve">  КОНСОЛИДИРОВАННЫЙ БЮДЖЕТ ШУМЕРЛИНСКОГО РАЙОНА   НА  2011 год</t>
  </si>
  <si>
    <t>2011 год</t>
  </si>
  <si>
    <t>(+) - рост</t>
  </si>
  <si>
    <t>(-) - снижение</t>
  </si>
  <si>
    <t>роста</t>
  </si>
  <si>
    <t>(снижения)</t>
  </si>
  <si>
    <t>Примечание</t>
  </si>
  <si>
    <t>сроки уплаты налога- 1 ноября след.года в соотв.с законодат.</t>
  </si>
  <si>
    <t>прогноз составлен в соответствии</t>
  </si>
  <si>
    <t>с заключенными договорами</t>
  </si>
  <si>
    <t>Прогноз</t>
  </si>
  <si>
    <t>в 2010г.поступл.задолж.прошлых</t>
  </si>
  <si>
    <t xml:space="preserve"> лет за "Рослизин"и "Агропромгаз"</t>
  </si>
  <si>
    <t>прогноз составлен исходя из фактич.поступления за 9 мес.2010г.</t>
  </si>
  <si>
    <t>прогноз составлен в соотв.с</t>
  </si>
  <si>
    <t>планом приватизации муниц.имущ.</t>
  </si>
  <si>
    <t>ДОХОДЫ - ВСЕГО</t>
  </si>
  <si>
    <t>ИТОГИ</t>
  </si>
  <si>
    <t xml:space="preserve">НАЛОГОВЫЕ И НЕНАЛОГОВЫЕ ДОХОДЫ </t>
  </si>
  <si>
    <t>в том числе:</t>
  </si>
  <si>
    <t>РАСХОДЫ - ВСЕГО</t>
  </si>
  <si>
    <t>Дефицит (-) Профицит (+)</t>
  </si>
  <si>
    <t>Доходы от имущества, находящегося в муниципальной собственности</t>
  </si>
  <si>
    <t>Доходы от продажи материальных и         нематериальных активов</t>
  </si>
  <si>
    <t>%</t>
  </si>
  <si>
    <t>% исполн.</t>
  </si>
  <si>
    <t>возврат остатков субвенций, субсидий и иных межбюджетных трансфертов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</si>
  <si>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</si>
  <si>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</si>
  <si>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</si>
  <si>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</si>
  <si>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2012 год</t>
  </si>
  <si>
    <t xml:space="preserve">  ИСПОЛНЕНИЯ КОНСОЛИДИРОВАННОГО БЮДЖЕТА ШУМЕРЛИНСКОГО РАЙОНА НА 1 МАРТА 2012 г.</t>
  </si>
  <si>
    <t>01.03.2012г.</t>
  </si>
  <si>
    <t>01.03.2011г.</t>
  </si>
  <si>
    <t>01.03.2012г./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</si>
  <si>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</si>
  <si>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</si>
  <si>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</si>
  <si>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в том числе:собственные доходы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</si>
</sst>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</numFmts>
  <fonts count="18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b/>
      <sz val="11"/>
      <color indexed="8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name val="Courier"/>
      <family val="0"/>
    </font>
    <font>
      <sz val="10"/>
      <name val="Times New Roman"/>
      <family val="1"/>
    </font>
    <font>
      <sz val="11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164" fontId="6" fillId="2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 horizontal="right"/>
    </xf>
    <xf numFmtId="165" fontId="6" fillId="2" borderId="0" xfId="0" applyNumberFormat="1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right"/>
      <protection/>
    </xf>
    <xf numFmtId="164" fontId="9" fillId="2" borderId="0" xfId="0" applyNumberFormat="1" applyFont="1" applyFill="1" applyAlignment="1" applyProtection="1">
      <alignment horizontal="right"/>
      <protection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65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6" xfId="0" applyFont="1" applyBorder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right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wrapText="1"/>
      <protection/>
    </xf>
    <xf numFmtId="0" fontId="15" fillId="0" borderId="0" xfId="0" applyFont="1" applyBorder="1" applyAlignment="1" applyProtection="1">
      <alignment horizontal="left"/>
      <protection/>
    </xf>
    <xf numFmtId="164" fontId="6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/>
    </xf>
    <xf numFmtId="164" fontId="6" fillId="2" borderId="0" xfId="0" applyNumberFormat="1" applyFont="1" applyFill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right"/>
      <protection/>
    </xf>
    <xf numFmtId="0" fontId="6" fillId="2" borderId="0" xfId="0" applyFont="1" applyFill="1" applyAlignment="1">
      <alignment horizontal="right"/>
    </xf>
    <xf numFmtId="165" fontId="6" fillId="0" borderId="0" xfId="0" applyNumberFormat="1" applyFont="1" applyFill="1" applyAlignment="1" applyProtection="1">
      <alignment horizontal="right"/>
      <protection/>
    </xf>
    <xf numFmtId="165" fontId="6" fillId="2" borderId="0" xfId="0" applyNumberFormat="1" applyFont="1" applyFill="1" applyAlignment="1" applyProtection="1">
      <alignment horizontal="right"/>
      <protection/>
    </xf>
    <xf numFmtId="0" fontId="1" fillId="0" borderId="0" xfId="0" applyFont="1" applyBorder="1" applyAlignment="1">
      <alignment horizontal="right" vertical="top" wrapText="1"/>
    </xf>
    <xf numFmtId="164" fontId="13" fillId="0" borderId="0" xfId="0" applyNumberFormat="1" applyFont="1" applyAlignment="1" applyProtection="1">
      <alignment horizontal="right"/>
      <protection/>
    </xf>
    <xf numFmtId="165" fontId="15" fillId="0" borderId="0" xfId="0" applyNumberFormat="1" applyFont="1" applyBorder="1" applyAlignment="1">
      <alignment horizontal="right" vertical="top" wrapText="1"/>
    </xf>
    <xf numFmtId="0" fontId="1" fillId="0" borderId="7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wrapText="1"/>
    </xf>
    <xf numFmtId="165" fontId="1" fillId="0" borderId="0" xfId="0" applyNumberFormat="1" applyFont="1" applyBorder="1" applyAlignment="1">
      <alignment horizontal="right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 applyProtection="1">
      <alignment horizontal="left"/>
      <protection/>
    </xf>
    <xf numFmtId="164" fontId="7" fillId="0" borderId="11" xfId="0" applyNumberFormat="1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 wrapText="1"/>
      <protection/>
    </xf>
    <xf numFmtId="0" fontId="7" fillId="0" borderId="11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left"/>
      <protection/>
    </xf>
    <xf numFmtId="165" fontId="7" fillId="0" borderId="11" xfId="0" applyNumberFormat="1" applyFont="1" applyBorder="1" applyAlignment="1">
      <alignment horizontal="right"/>
    </xf>
    <xf numFmtId="165" fontId="7" fillId="0" borderId="11" xfId="0" applyNumberFormat="1" applyFont="1" applyBorder="1" applyAlignment="1" applyProtection="1">
      <alignment horizontal="right"/>
      <protection/>
    </xf>
    <xf numFmtId="164" fontId="9" fillId="2" borderId="11" xfId="0" applyNumberFormat="1" applyFont="1" applyFill="1" applyBorder="1" applyAlignment="1" applyProtection="1">
      <alignment horizontal="right"/>
      <protection/>
    </xf>
    <xf numFmtId="164" fontId="13" fillId="0" borderId="11" xfId="0" applyNumberFormat="1" applyFont="1" applyBorder="1" applyAlignment="1" applyProtection="1">
      <alignment horizontal="right"/>
      <protection/>
    </xf>
    <xf numFmtId="0" fontId="1" fillId="0" borderId="18" xfId="0" applyFont="1" applyBorder="1" applyAlignment="1">
      <alignment horizontal="left"/>
    </xf>
    <xf numFmtId="165" fontId="13" fillId="0" borderId="11" xfId="0" applyNumberFormat="1" applyFont="1" applyBorder="1" applyAlignment="1">
      <alignment horizontal="right"/>
    </xf>
    <xf numFmtId="164" fontId="16" fillId="2" borderId="11" xfId="0" applyNumberFormat="1" applyFont="1" applyFill="1" applyBorder="1" applyAlignment="1" applyProtection="1">
      <alignment horizontal="right"/>
      <protection/>
    </xf>
    <xf numFmtId="165" fontId="16" fillId="2" borderId="11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164" fontId="13" fillId="0" borderId="10" xfId="0" applyNumberFormat="1" applyFont="1" applyBorder="1" applyAlignment="1" applyProtection="1">
      <alignment horizontal="right"/>
      <protection/>
    </xf>
    <xf numFmtId="165" fontId="13" fillId="0" borderId="8" xfId="0" applyNumberFormat="1" applyFont="1" applyBorder="1" applyAlignment="1">
      <alignment horizontal="right"/>
    </xf>
    <xf numFmtId="164" fontId="16" fillId="0" borderId="8" xfId="0" applyNumberFormat="1" applyFont="1" applyFill="1" applyBorder="1" applyAlignment="1" applyProtection="1">
      <alignment horizontal="right"/>
      <protection/>
    </xf>
    <xf numFmtId="165" fontId="16" fillId="2" borderId="10" xfId="0" applyNumberFormat="1" applyFont="1" applyFill="1" applyBorder="1" applyAlignment="1" applyProtection="1">
      <alignment horizontal="right"/>
      <protection/>
    </xf>
    <xf numFmtId="165" fontId="13" fillId="0" borderId="10" xfId="0" applyNumberFormat="1" applyFont="1" applyBorder="1" applyAlignment="1">
      <alignment horizontal="right"/>
    </xf>
    <xf numFmtId="0" fontId="1" fillId="0" borderId="11" xfId="0" applyFont="1" applyBorder="1" applyAlignment="1" applyProtection="1">
      <alignment horizontal="left" wrapText="1"/>
      <protection/>
    </xf>
    <xf numFmtId="165" fontId="7" fillId="0" borderId="11" xfId="0" applyNumberFormat="1" applyFont="1" applyFill="1" applyBorder="1" applyAlignment="1">
      <alignment horizontal="right"/>
    </xf>
    <xf numFmtId="165" fontId="7" fillId="0" borderId="11" xfId="0" applyNumberFormat="1" applyFont="1" applyFill="1" applyBorder="1" applyAlignment="1" applyProtection="1">
      <alignment horizontal="right"/>
      <protection/>
    </xf>
    <xf numFmtId="164" fontId="7" fillId="0" borderId="11" xfId="0" applyNumberFormat="1" applyFont="1" applyFill="1" applyBorder="1" applyAlignment="1" applyProtection="1">
      <alignment horizontal="right"/>
      <protection/>
    </xf>
    <xf numFmtId="164" fontId="13" fillId="0" borderId="11" xfId="0" applyNumberFormat="1" applyFont="1" applyFill="1" applyBorder="1" applyAlignment="1" applyProtection="1">
      <alignment horizontal="right"/>
      <protection/>
    </xf>
    <xf numFmtId="164" fontId="13" fillId="0" borderId="8" xfId="0" applyNumberFormat="1" applyFont="1" applyFill="1" applyBorder="1" applyAlignment="1" applyProtection="1">
      <alignment horizontal="right"/>
      <protection/>
    </xf>
    <xf numFmtId="165" fontId="13" fillId="0" borderId="19" xfId="0" applyNumberFormat="1" applyFont="1" applyFill="1" applyBorder="1" applyAlignment="1">
      <alignment horizontal="right"/>
    </xf>
    <xf numFmtId="164" fontId="13" fillId="0" borderId="20" xfId="0" applyNumberFormat="1" applyFont="1" applyFill="1" applyBorder="1" applyAlignment="1" applyProtection="1">
      <alignment horizontal="right"/>
      <protection/>
    </xf>
    <xf numFmtId="164" fontId="13" fillId="0" borderId="10" xfId="0" applyNumberFormat="1" applyFont="1" applyFill="1" applyBorder="1" applyAlignment="1" applyProtection="1">
      <alignment horizontal="right"/>
      <protection/>
    </xf>
    <xf numFmtId="164" fontId="13" fillId="0" borderId="19" xfId="0" applyNumberFormat="1" applyFont="1" applyBorder="1" applyAlignment="1" applyProtection="1">
      <alignment horizontal="right"/>
      <protection/>
    </xf>
    <xf numFmtId="0" fontId="13" fillId="0" borderId="21" xfId="0" applyFont="1" applyBorder="1" applyAlignment="1">
      <alignment horizontal="right"/>
    </xf>
    <xf numFmtId="164" fontId="13" fillId="0" borderId="20" xfId="0" applyNumberFormat="1" applyFont="1" applyBorder="1" applyAlignment="1" applyProtection="1">
      <alignment horizontal="right"/>
      <protection/>
    </xf>
    <xf numFmtId="165" fontId="13" fillId="0" borderId="22" xfId="0" applyNumberFormat="1" applyFont="1" applyBorder="1" applyAlignment="1">
      <alignment horizontal="right"/>
    </xf>
    <xf numFmtId="165" fontId="16" fillId="0" borderId="11" xfId="0" applyNumberFormat="1" applyFont="1" applyFill="1" applyBorder="1" applyAlignment="1" applyProtection="1">
      <alignment horizontal="right"/>
      <protection/>
    </xf>
    <xf numFmtId="164" fontId="16" fillId="2" borderId="11" xfId="0" applyNumberFormat="1" applyFont="1" applyFill="1" applyBorder="1" applyAlignment="1" applyProtection="1">
      <alignment horizontal="right"/>
      <protection/>
    </xf>
    <xf numFmtId="165" fontId="13" fillId="0" borderId="8" xfId="0" applyNumberFormat="1" applyFont="1" applyBorder="1" applyAlignment="1">
      <alignment horizontal="right"/>
    </xf>
    <xf numFmtId="164" fontId="16" fillId="0" borderId="11" xfId="0" applyNumberFormat="1" applyFont="1" applyFill="1" applyBorder="1" applyAlignment="1" applyProtection="1">
      <alignment horizontal="right"/>
      <protection/>
    </xf>
    <xf numFmtId="164" fontId="13" fillId="0" borderId="11" xfId="0" applyNumberFormat="1" applyFont="1" applyBorder="1" applyAlignment="1" applyProtection="1">
      <alignment horizontal="right"/>
      <protection/>
    </xf>
    <xf numFmtId="164" fontId="9" fillId="2" borderId="11" xfId="0" applyNumberFormat="1" applyFont="1" applyFill="1" applyBorder="1" applyAlignment="1" applyProtection="1">
      <alignment horizontal="right"/>
      <protection/>
    </xf>
    <xf numFmtId="165" fontId="13" fillId="0" borderId="11" xfId="0" applyNumberFormat="1" applyFont="1" applyBorder="1" applyAlignment="1">
      <alignment horizontal="right"/>
    </xf>
    <xf numFmtId="165" fontId="7" fillId="0" borderId="11" xfId="0" applyNumberFormat="1" applyFont="1" applyFill="1" applyBorder="1" applyAlignment="1" applyProtection="1">
      <alignment horizontal="right"/>
      <protection/>
    </xf>
    <xf numFmtId="164" fontId="16" fillId="0" borderId="11" xfId="0" applyNumberFormat="1" applyFont="1" applyFill="1" applyBorder="1" applyAlignment="1" applyProtection="1">
      <alignment horizontal="right"/>
      <protection/>
    </xf>
    <xf numFmtId="165" fontId="7" fillId="0" borderId="11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center"/>
    </xf>
    <xf numFmtId="0" fontId="17" fillId="0" borderId="11" xfId="0" applyFont="1" applyBorder="1" applyAlignment="1" applyProtection="1">
      <alignment horizontal="left" wrapText="1"/>
      <protection/>
    </xf>
    <xf numFmtId="0" fontId="13" fillId="0" borderId="11" xfId="0" applyFont="1" applyBorder="1" applyAlignment="1" applyProtection="1">
      <alignment horizontal="left" wrapText="1"/>
      <protection/>
    </xf>
    <xf numFmtId="165" fontId="16" fillId="0" borderId="20" xfId="0" applyNumberFormat="1" applyFont="1" applyFill="1" applyBorder="1" applyAlignment="1" applyProtection="1">
      <alignment horizontal="right"/>
      <protection/>
    </xf>
    <xf numFmtId="165" fontId="16" fillId="0" borderId="10" xfId="0" applyNumberFormat="1" applyFont="1" applyFill="1" applyBorder="1" applyAlignment="1" applyProtection="1">
      <alignment horizontal="right"/>
      <protection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tabSelected="1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6" sqref="E16:E19"/>
    </sheetView>
  </sheetViews>
  <sheetFormatPr defaultColWidth="8.796875" defaultRowHeight="15"/>
  <cols>
    <col min="1" max="1" width="37.796875" style="1" customWidth="1"/>
    <col min="2" max="2" width="10.3984375" style="1" customWidth="1"/>
    <col min="3" max="3" width="10.59765625" style="1" customWidth="1"/>
    <col min="4" max="4" width="9.796875" style="1" bestFit="1" customWidth="1"/>
    <col min="5" max="5" width="9.796875" style="1" customWidth="1"/>
    <col min="6" max="6" width="11" style="1" customWidth="1"/>
    <col min="7" max="7" width="8.69921875" style="1" customWidth="1"/>
    <col min="8" max="15" width="9.796875" style="1" customWidth="1"/>
    <col min="16" max="16" width="37.796875" style="1" customWidth="1"/>
    <col min="17" max="17" width="10.796875" style="1" customWidth="1"/>
    <col min="18" max="18" width="11.796875" style="2" customWidth="1"/>
    <col min="19" max="19" width="12.796875" style="2" customWidth="1"/>
    <col min="20" max="40" width="9.796875" style="2" customWidth="1"/>
    <col min="41" max="16384" width="9.796875" style="0" customWidth="1"/>
  </cols>
  <sheetData>
    <row r="1" spans="1:12" ht="15.75">
      <c r="A1" s="31"/>
      <c r="B1" s="36" t="s">
        <v>75</v>
      </c>
      <c r="C1" s="32"/>
      <c r="D1" s="32"/>
      <c r="E1" s="3"/>
      <c r="F1" s="4"/>
      <c r="G1" s="4"/>
      <c r="H1" s="4"/>
      <c r="I1" s="4"/>
      <c r="J1" s="4"/>
      <c r="K1" s="4"/>
      <c r="L1" s="4"/>
    </row>
    <row r="2" spans="1:12" ht="15.75">
      <c r="A2" s="34" t="s">
        <v>90</v>
      </c>
      <c r="B2" s="35"/>
      <c r="C2" s="36"/>
      <c r="D2" s="36"/>
      <c r="E2" s="37"/>
      <c r="F2" s="38"/>
      <c r="G2" s="4"/>
      <c r="H2" s="4"/>
      <c r="I2" s="4"/>
      <c r="J2" s="4"/>
      <c r="K2" s="4"/>
      <c r="L2" s="4"/>
    </row>
    <row r="3" spans="1:12" ht="16.5" thickBot="1">
      <c r="A3" s="39"/>
      <c r="B3" s="37"/>
      <c r="C3" s="37"/>
      <c r="D3" s="37"/>
      <c r="E3" s="37"/>
      <c r="F3" s="38"/>
      <c r="G3" s="4"/>
      <c r="H3" s="4"/>
      <c r="I3" s="4"/>
      <c r="J3" s="4"/>
      <c r="K3" s="4"/>
      <c r="L3" s="4"/>
    </row>
    <row r="4" spans="1:40" ht="15.75">
      <c r="A4" s="72"/>
      <c r="B4" s="78" t="s">
        <v>1</v>
      </c>
      <c r="C4" s="78" t="s">
        <v>2</v>
      </c>
      <c r="D4" s="74" t="s">
        <v>82</v>
      </c>
      <c r="E4" s="78" t="s">
        <v>2</v>
      </c>
      <c r="F4" s="74" t="s">
        <v>83</v>
      </c>
      <c r="G4" s="4"/>
      <c r="H4" s="4"/>
      <c r="I4" s="4"/>
      <c r="J4" s="4"/>
      <c r="K4" s="4"/>
      <c r="Q4" s="2"/>
      <c r="AN4"/>
    </row>
    <row r="5" spans="1:40" ht="15.75">
      <c r="A5" s="75" t="s">
        <v>5</v>
      </c>
      <c r="B5" s="79" t="s">
        <v>51</v>
      </c>
      <c r="C5" s="79" t="s">
        <v>51</v>
      </c>
      <c r="D5" s="75" t="s">
        <v>6</v>
      </c>
      <c r="E5" s="79" t="s">
        <v>51</v>
      </c>
      <c r="F5" s="75" t="s">
        <v>93</v>
      </c>
      <c r="G5" s="4"/>
      <c r="H5" s="4"/>
      <c r="I5" s="4"/>
      <c r="J5" s="4"/>
      <c r="K5" s="4"/>
      <c r="Q5" s="2"/>
      <c r="AN5"/>
    </row>
    <row r="6" spans="1:40" ht="15.75">
      <c r="A6" s="75" t="s">
        <v>7</v>
      </c>
      <c r="B6" s="79" t="s">
        <v>89</v>
      </c>
      <c r="C6" s="79" t="s">
        <v>91</v>
      </c>
      <c r="D6" s="75"/>
      <c r="E6" s="79" t="s">
        <v>92</v>
      </c>
      <c r="F6" s="75" t="s">
        <v>92</v>
      </c>
      <c r="G6" s="4"/>
      <c r="H6" s="4"/>
      <c r="I6" s="4"/>
      <c r="J6" s="4"/>
      <c r="K6" s="4"/>
      <c r="Q6" s="2"/>
      <c r="AN6"/>
    </row>
    <row r="7" spans="1:40" ht="16.5" thickBot="1">
      <c r="A7" s="73"/>
      <c r="B7" s="80"/>
      <c r="C7" s="80"/>
      <c r="D7" s="77"/>
      <c r="E7" s="85"/>
      <c r="F7" s="73"/>
      <c r="G7" s="4"/>
      <c r="H7" s="4"/>
      <c r="I7" s="4"/>
      <c r="J7" s="4"/>
      <c r="K7" s="4"/>
      <c r="Q7" s="2"/>
      <c r="AN7"/>
    </row>
    <row r="8" spans="1:40" ht="15.75">
      <c r="A8" s="71"/>
      <c r="B8" s="71"/>
      <c r="C8" s="71"/>
      <c r="D8" s="76"/>
      <c r="E8" s="76"/>
      <c r="F8" s="71"/>
      <c r="G8" s="4"/>
      <c r="H8" s="4"/>
      <c r="I8" s="4"/>
      <c r="J8" s="4"/>
      <c r="K8" s="4"/>
      <c r="Q8" s="2"/>
      <c r="AN8"/>
    </row>
    <row r="9" spans="1:12" ht="18.75" customHeight="1">
      <c r="A9" s="65" t="s">
        <v>74</v>
      </c>
      <c r="B9" s="81">
        <f>B11+B24</f>
        <v>127509.8</v>
      </c>
      <c r="C9" s="81">
        <v>31321.4</v>
      </c>
      <c r="D9" s="67">
        <f>(C9/B9)*100</f>
        <v>24.563915871564383</v>
      </c>
      <c r="E9" s="81">
        <f>E11+E24</f>
        <v>16784.8</v>
      </c>
      <c r="F9" s="81">
        <f>C9/E9*100</f>
        <v>186.60573852533247</v>
      </c>
      <c r="G9" s="4"/>
      <c r="H9" s="4"/>
      <c r="I9" s="4"/>
      <c r="J9" s="4"/>
      <c r="K9" s="4"/>
      <c r="L9" s="4"/>
    </row>
    <row r="10" spans="1:12" ht="18.75" customHeight="1">
      <c r="A10" s="65" t="s">
        <v>97</v>
      </c>
      <c r="B10" s="81">
        <f>B11+B27</f>
        <v>27822.7</v>
      </c>
      <c r="C10" s="81">
        <f>C11+C27</f>
        <v>3275.7</v>
      </c>
      <c r="D10" s="67">
        <f>(C10/B10)*100</f>
        <v>11.773479928260016</v>
      </c>
      <c r="E10" s="81">
        <f>E11+E27</f>
        <v>3504.5</v>
      </c>
      <c r="F10" s="81">
        <f>C10/E10*100</f>
        <v>93.47125124839492</v>
      </c>
      <c r="G10" s="4"/>
      <c r="H10" s="4"/>
      <c r="I10" s="4"/>
      <c r="J10" s="4"/>
      <c r="K10" s="4"/>
      <c r="L10" s="4"/>
    </row>
    <row r="11" spans="1:12" ht="22.5" customHeight="1">
      <c r="A11" s="66" t="s">
        <v>76</v>
      </c>
      <c r="B11" s="100">
        <v>27432.5</v>
      </c>
      <c r="C11" s="67">
        <v>3172.2</v>
      </c>
      <c r="D11" s="67">
        <f>(C11/B11)*100</f>
        <v>11.5636562471521</v>
      </c>
      <c r="E11" s="67">
        <v>3504.5</v>
      </c>
      <c r="F11" s="81">
        <f>C11/E11*100</f>
        <v>90.51790555000713</v>
      </c>
      <c r="G11" s="4"/>
      <c r="H11" s="4"/>
      <c r="I11" s="4"/>
      <c r="J11" s="4"/>
      <c r="K11" s="4"/>
      <c r="L11" s="4"/>
    </row>
    <row r="12" spans="1:12" ht="15.75">
      <c r="A12" s="68" t="s">
        <v>77</v>
      </c>
      <c r="B12" s="101"/>
      <c r="C12" s="87"/>
      <c r="D12" s="67"/>
      <c r="E12" s="86"/>
      <c r="F12" s="87"/>
      <c r="G12" s="4"/>
      <c r="H12" s="4"/>
      <c r="I12" s="4"/>
      <c r="J12" s="4"/>
      <c r="K12" s="4"/>
      <c r="L12" s="4"/>
    </row>
    <row r="13" spans="1:12" ht="18" customHeight="1">
      <c r="A13" s="89" t="s">
        <v>10</v>
      </c>
      <c r="B13" s="102">
        <v>13575.7</v>
      </c>
      <c r="C13" s="94">
        <v>1926.3</v>
      </c>
      <c r="D13" s="84">
        <f>(C13/B13)*100</f>
        <v>14.18932357079193</v>
      </c>
      <c r="E13" s="94">
        <v>1224.5</v>
      </c>
      <c r="F13" s="93">
        <f>C13/E13*100</f>
        <v>157.31318905675786</v>
      </c>
      <c r="G13" s="4"/>
      <c r="H13" s="4"/>
      <c r="I13" s="4"/>
      <c r="J13" s="4"/>
      <c r="K13" s="4"/>
      <c r="L13" s="4"/>
    </row>
    <row r="14" spans="1:12" ht="19.5" customHeight="1">
      <c r="A14" s="90" t="s">
        <v>12</v>
      </c>
      <c r="B14" s="103"/>
      <c r="C14" s="93"/>
      <c r="D14" s="106"/>
      <c r="E14" s="112"/>
      <c r="F14" s="107"/>
      <c r="G14" s="4"/>
      <c r="H14" s="4"/>
      <c r="I14" s="4"/>
      <c r="J14" s="4"/>
      <c r="K14" s="4"/>
      <c r="L14" s="4"/>
    </row>
    <row r="15" spans="1:12" ht="16.5" customHeight="1">
      <c r="A15" s="91" t="s">
        <v>13</v>
      </c>
      <c r="B15" s="104">
        <v>1850</v>
      </c>
      <c r="C15" s="92">
        <v>356.5</v>
      </c>
      <c r="D15" s="108">
        <f>(C15/B15)*100</f>
        <v>19.27027027027027</v>
      </c>
      <c r="E15" s="124">
        <v>328.2</v>
      </c>
      <c r="F15" s="109">
        <f>C15/E15*100</f>
        <v>108.62279098110908</v>
      </c>
      <c r="G15" s="4"/>
      <c r="H15" s="4"/>
      <c r="I15" s="4"/>
      <c r="J15" s="4"/>
      <c r="K15" s="4"/>
      <c r="L15" s="4"/>
    </row>
    <row r="16" spans="1:12" ht="16.5" customHeight="1">
      <c r="A16" s="91" t="s">
        <v>37</v>
      </c>
      <c r="B16" s="104">
        <v>160.4</v>
      </c>
      <c r="C16" s="92">
        <v>5.5</v>
      </c>
      <c r="D16" s="108">
        <f>(C16/B16)*100</f>
        <v>3.4289276807980054</v>
      </c>
      <c r="E16" s="125">
        <v>4.3</v>
      </c>
      <c r="F16" s="109"/>
      <c r="G16" s="4"/>
      <c r="H16" s="4"/>
      <c r="I16" s="4"/>
      <c r="J16" s="4"/>
      <c r="K16" s="4"/>
      <c r="L16" s="4"/>
    </row>
    <row r="17" spans="1:12" ht="21" customHeight="1">
      <c r="A17" s="71" t="s">
        <v>42</v>
      </c>
      <c r="B17" s="105">
        <v>530</v>
      </c>
      <c r="C17" s="95">
        <v>2.9</v>
      </c>
      <c r="D17" s="92">
        <f aca="true" t="shared" si="0" ref="D17:D29">(C17/B17)*100</f>
        <v>0.5471698113207547</v>
      </c>
      <c r="E17" s="125">
        <v>14.8</v>
      </c>
      <c r="F17" s="96">
        <f aca="true" t="shared" si="1" ref="F17:F29">C17/E17*100</f>
        <v>19.594594594594593</v>
      </c>
      <c r="G17" s="4"/>
      <c r="H17" s="4"/>
      <c r="I17" s="4"/>
      <c r="J17" s="4"/>
      <c r="K17" s="4"/>
      <c r="L17" s="4"/>
    </row>
    <row r="18" spans="1:12" ht="21" customHeight="1">
      <c r="A18" s="68" t="s">
        <v>43</v>
      </c>
      <c r="B18" s="101">
        <v>1346</v>
      </c>
      <c r="C18" s="88">
        <v>226.1</v>
      </c>
      <c r="D18" s="84">
        <f t="shared" si="0"/>
        <v>16.79791976225854</v>
      </c>
      <c r="E18" s="110">
        <v>97.1</v>
      </c>
      <c r="F18" s="86">
        <f t="shared" si="1"/>
        <v>232.8527291452111</v>
      </c>
      <c r="G18" s="4"/>
      <c r="H18" s="4"/>
      <c r="I18" s="4"/>
      <c r="J18" s="4"/>
      <c r="K18" s="4"/>
      <c r="L18" s="4"/>
    </row>
    <row r="19" spans="1:12" ht="21" customHeight="1">
      <c r="A19" s="68" t="s">
        <v>86</v>
      </c>
      <c r="B19" s="101">
        <v>210</v>
      </c>
      <c r="C19" s="110">
        <v>18</v>
      </c>
      <c r="D19" s="84">
        <f t="shared" si="0"/>
        <v>8.571428571428571</v>
      </c>
      <c r="E19" s="113">
        <v>327.5</v>
      </c>
      <c r="F19" s="86">
        <f t="shared" si="1"/>
        <v>5.4961832061068705</v>
      </c>
      <c r="G19" s="4"/>
      <c r="H19" s="4"/>
      <c r="I19" s="4"/>
      <c r="J19" s="4"/>
      <c r="K19" s="4"/>
      <c r="L19" s="4"/>
    </row>
    <row r="20" spans="1:12" ht="36.75" customHeight="1">
      <c r="A20" s="69" t="s">
        <v>80</v>
      </c>
      <c r="B20" s="101">
        <v>2875.4</v>
      </c>
      <c r="C20" s="87">
        <v>178.2</v>
      </c>
      <c r="D20" s="84">
        <f t="shared" si="0"/>
        <v>6.197398622800305</v>
      </c>
      <c r="E20" s="114">
        <v>498.1</v>
      </c>
      <c r="F20" s="86">
        <f t="shared" si="1"/>
        <v>35.77594860469785</v>
      </c>
      <c r="G20" s="4"/>
      <c r="H20" s="4"/>
      <c r="I20" s="4"/>
      <c r="J20" s="4"/>
      <c r="K20" s="4"/>
      <c r="L20" s="4"/>
    </row>
    <row r="21" spans="1:12" ht="36.75" customHeight="1">
      <c r="A21" s="69" t="s">
        <v>87</v>
      </c>
      <c r="B21" s="101">
        <v>350</v>
      </c>
      <c r="C21" s="118">
        <v>11.3</v>
      </c>
      <c r="D21" s="84">
        <f t="shared" si="0"/>
        <v>3.2285714285714286</v>
      </c>
      <c r="E21" s="111">
        <v>50.9</v>
      </c>
      <c r="F21" s="86">
        <f t="shared" si="1"/>
        <v>22.20039292730845</v>
      </c>
      <c r="G21" s="4"/>
      <c r="H21" s="4"/>
      <c r="I21" s="4"/>
      <c r="J21" s="4"/>
      <c r="K21" s="4"/>
      <c r="L21" s="4"/>
    </row>
    <row r="22" spans="1:12" ht="33" customHeight="1">
      <c r="A22" s="69" t="s">
        <v>81</v>
      </c>
      <c r="B22" s="101">
        <v>5500</v>
      </c>
      <c r="C22" s="87">
        <v>336.7</v>
      </c>
      <c r="D22" s="84">
        <f t="shared" si="0"/>
        <v>6.121818181818182</v>
      </c>
      <c r="E22" s="111">
        <v>775.6</v>
      </c>
      <c r="F22" s="86">
        <f t="shared" si="1"/>
        <v>43.41155234657039</v>
      </c>
      <c r="G22" s="4"/>
      <c r="H22" s="4"/>
      <c r="I22" s="4"/>
      <c r="J22" s="4"/>
      <c r="K22" s="4"/>
      <c r="L22" s="4"/>
    </row>
    <row r="23" spans="1:12" ht="25.5" customHeight="1">
      <c r="A23" s="68" t="s">
        <v>88</v>
      </c>
      <c r="B23" s="101">
        <v>432</v>
      </c>
      <c r="C23" s="87">
        <v>49.1</v>
      </c>
      <c r="D23" s="84">
        <f t="shared" si="0"/>
        <v>11.365740740740742</v>
      </c>
      <c r="E23" s="111">
        <v>85.6</v>
      </c>
      <c r="F23" s="86">
        <f t="shared" si="1"/>
        <v>57.359813084112155</v>
      </c>
      <c r="G23" s="4"/>
      <c r="H23" s="4"/>
      <c r="I23" s="4"/>
      <c r="J23" s="4"/>
      <c r="K23" s="4"/>
      <c r="L23" s="4"/>
    </row>
    <row r="24" spans="1:12" ht="24" customHeight="1">
      <c r="A24" s="66" t="s">
        <v>95</v>
      </c>
      <c r="B24" s="98">
        <v>100077.3</v>
      </c>
      <c r="C24" s="83">
        <v>28068.7</v>
      </c>
      <c r="D24" s="67">
        <f t="shared" si="0"/>
        <v>28.04701965380761</v>
      </c>
      <c r="E24" s="115">
        <v>13280.3</v>
      </c>
      <c r="F24" s="81">
        <f t="shared" si="1"/>
        <v>211.35591816449931</v>
      </c>
      <c r="G24" s="4"/>
      <c r="H24" s="4"/>
      <c r="I24" s="4"/>
      <c r="J24" s="4"/>
      <c r="K24" s="4"/>
      <c r="L24" s="4"/>
    </row>
    <row r="25" spans="1:12" ht="30.75" customHeight="1">
      <c r="A25" s="123" t="s">
        <v>96</v>
      </c>
      <c r="B25" s="98">
        <v>99687.1</v>
      </c>
      <c r="C25" s="83">
        <v>28374.8</v>
      </c>
      <c r="D25" s="67">
        <f t="shared" si="0"/>
        <v>28.4638634286683</v>
      </c>
      <c r="E25" s="115">
        <v>13548.8</v>
      </c>
      <c r="F25" s="81">
        <f t="shared" si="1"/>
        <v>209.4266650921115</v>
      </c>
      <c r="G25" s="4"/>
      <c r="H25" s="4"/>
      <c r="I25" s="4"/>
      <c r="J25" s="4"/>
      <c r="K25" s="4"/>
      <c r="L25" s="4"/>
    </row>
    <row r="26" spans="1:12" ht="31.5" customHeight="1">
      <c r="A26" s="122" t="s">
        <v>85</v>
      </c>
      <c r="B26" s="101">
        <v>11378.8</v>
      </c>
      <c r="C26" s="87">
        <v>891.3</v>
      </c>
      <c r="D26" s="84">
        <f t="shared" si="0"/>
        <v>7.8329876612648075</v>
      </c>
      <c r="E26" s="116">
        <v>3884.2</v>
      </c>
      <c r="F26" s="86">
        <f t="shared" si="1"/>
        <v>22.946810153957056</v>
      </c>
      <c r="G26" s="4"/>
      <c r="H26" s="4"/>
      <c r="I26" s="4"/>
      <c r="J26" s="4"/>
      <c r="K26" s="4"/>
      <c r="L26" s="4"/>
    </row>
    <row r="27" spans="1:12" ht="21.75" customHeight="1">
      <c r="A27" s="69" t="s">
        <v>94</v>
      </c>
      <c r="B27" s="101">
        <v>390.2</v>
      </c>
      <c r="C27" s="87">
        <v>103.5</v>
      </c>
      <c r="D27" s="84">
        <f t="shared" si="0"/>
        <v>26.524859046642746</v>
      </c>
      <c r="E27" s="116">
        <v>0</v>
      </c>
      <c r="F27" s="86" t="e">
        <f t="shared" si="1"/>
        <v>#DIV/0!</v>
      </c>
      <c r="G27" s="4"/>
      <c r="H27" s="4"/>
      <c r="I27" s="4"/>
      <c r="J27" s="4"/>
      <c r="K27" s="4"/>
      <c r="L27" s="4"/>
    </row>
    <row r="28" spans="1:12" ht="31.5" customHeight="1">
      <c r="A28" s="97" t="s">
        <v>84</v>
      </c>
      <c r="B28" s="101">
        <v>0</v>
      </c>
      <c r="C28" s="87">
        <v>-329</v>
      </c>
      <c r="D28" s="84" t="e">
        <f t="shared" si="0"/>
        <v>#DIV/0!</v>
      </c>
      <c r="E28" s="116">
        <v>-268.5</v>
      </c>
      <c r="F28" s="86">
        <f t="shared" si="1"/>
        <v>122.53258845437615</v>
      </c>
      <c r="G28" s="4"/>
      <c r="H28" s="4"/>
      <c r="I28" s="4"/>
      <c r="J28" s="4"/>
      <c r="K28" s="4"/>
      <c r="L28" s="4"/>
    </row>
    <row r="29" spans="1:12" ht="24" customHeight="1">
      <c r="A29" s="70" t="s">
        <v>78</v>
      </c>
      <c r="B29" s="100">
        <v>128040.8</v>
      </c>
      <c r="C29" s="120">
        <v>31012.3</v>
      </c>
      <c r="D29" s="67">
        <f t="shared" si="0"/>
        <v>24.22063904630399</v>
      </c>
      <c r="E29" s="119">
        <v>13977</v>
      </c>
      <c r="F29" s="81">
        <f t="shared" si="1"/>
        <v>221.88094727051583</v>
      </c>
      <c r="G29" s="4"/>
      <c r="H29" s="4"/>
      <c r="I29" s="4"/>
      <c r="J29" s="4"/>
      <c r="K29" s="4"/>
      <c r="L29" s="4"/>
    </row>
    <row r="30" spans="1:12" ht="22.5" customHeight="1">
      <c r="A30" s="70" t="s">
        <v>79</v>
      </c>
      <c r="B30" s="99">
        <f>B9-B29</f>
        <v>-531</v>
      </c>
      <c r="C30" s="82">
        <f>C9-C29</f>
        <v>309.1000000000022</v>
      </c>
      <c r="D30" s="67"/>
      <c r="E30" s="117">
        <f>E9-E29</f>
        <v>2807.7999999999993</v>
      </c>
      <c r="F30" s="67"/>
      <c r="G30" s="4"/>
      <c r="H30" s="4"/>
      <c r="I30" s="4"/>
      <c r="J30" s="4"/>
      <c r="K30" s="4"/>
      <c r="L30" s="4"/>
    </row>
    <row r="31" spans="1:5" ht="15.75">
      <c r="A31" s="3"/>
      <c r="B31" s="3"/>
      <c r="C31" s="3"/>
      <c r="D31" s="9"/>
      <c r="E31" s="3"/>
    </row>
    <row r="32" spans="1:5" ht="15.75">
      <c r="A32" s="20"/>
      <c r="B32" s="21"/>
      <c r="C32" s="21"/>
      <c r="D32" s="21"/>
      <c r="E32" s="21"/>
    </row>
    <row r="33" spans="1:5" ht="15.75">
      <c r="A33" s="16"/>
      <c r="B33" s="16"/>
      <c r="C33" s="17"/>
      <c r="D33" s="18"/>
      <c r="E33" s="19"/>
    </row>
    <row r="34" spans="1:5" ht="15.75">
      <c r="A34" s="3"/>
      <c r="B34" s="3"/>
      <c r="C34" s="3"/>
      <c r="D34" s="18"/>
      <c r="E34" s="19"/>
    </row>
    <row r="35" spans="1:5" ht="15.75">
      <c r="A35" s="3"/>
      <c r="B35" s="3"/>
      <c r="C35" s="3"/>
      <c r="D35" s="18"/>
      <c r="E35" s="19"/>
    </row>
    <row r="36" spans="1:5" ht="15.75">
      <c r="A36" s="16"/>
      <c r="B36" s="16"/>
      <c r="C36" s="17"/>
      <c r="D36" s="18"/>
      <c r="E36" s="19"/>
    </row>
  </sheetData>
  <printOptions/>
  <pageMargins left="0.7" right="0.22986111111111113" top="0.6097222222222223" bottom="0.1701388888888889" header="0.5118055555555556" footer="0.5118055555555556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9"/>
  <sheetViews>
    <sheetView view="pageBreakPreview" zoomScaleNormal="75" zoomScaleSheetLayoutView="100" workbookViewId="0" topLeftCell="A22">
      <selection activeCell="F40" sqref="F40"/>
    </sheetView>
  </sheetViews>
  <sheetFormatPr defaultColWidth="8.796875" defaultRowHeight="15"/>
  <cols>
    <col min="1" max="1" width="41.8984375" style="1" customWidth="1"/>
    <col min="2" max="2" width="10.3984375" style="1" customWidth="1"/>
    <col min="3" max="3" width="10.59765625" style="1" customWidth="1"/>
    <col min="4" max="4" width="9.796875" style="1" bestFit="1" customWidth="1"/>
    <col min="5" max="5" width="9.796875" style="1" customWidth="1"/>
    <col min="6" max="6" width="25.19921875" style="1" customWidth="1"/>
    <col min="7" max="14" width="9.796875" style="1" customWidth="1"/>
    <col min="15" max="15" width="37.796875" style="1" customWidth="1"/>
    <col min="16" max="16" width="10.796875" style="1" customWidth="1"/>
    <col min="17" max="17" width="11.796875" style="2" customWidth="1"/>
    <col min="18" max="18" width="12.796875" style="2" customWidth="1"/>
    <col min="19" max="39" width="9.796875" style="2" customWidth="1"/>
    <col min="40" max="16384" width="9.796875" style="0" customWidth="1"/>
  </cols>
  <sheetData>
    <row r="1" spans="1:11" ht="15.75">
      <c r="A1" s="121" t="s">
        <v>58</v>
      </c>
      <c r="B1" s="121"/>
      <c r="C1" s="121"/>
      <c r="D1" s="121"/>
      <c r="E1" s="121"/>
      <c r="F1" s="4"/>
      <c r="G1" s="4"/>
      <c r="H1" s="4"/>
      <c r="I1" s="4"/>
      <c r="J1" s="4"/>
      <c r="K1" s="4"/>
    </row>
    <row r="2" spans="1:11" ht="15.75">
      <c r="A2" s="39"/>
      <c r="B2" s="37"/>
      <c r="C2" s="37"/>
      <c r="D2" s="37"/>
      <c r="E2" s="4"/>
      <c r="F2" s="4"/>
      <c r="G2" s="4"/>
      <c r="H2" s="4"/>
      <c r="I2" s="4"/>
      <c r="J2" s="4"/>
      <c r="K2" s="4"/>
    </row>
    <row r="3" spans="1:11" ht="15.75">
      <c r="A3" s="3" t="s">
        <v>0</v>
      </c>
      <c r="B3" s="3"/>
      <c r="C3" s="3"/>
      <c r="D3" s="3"/>
      <c r="E3" s="4"/>
      <c r="F3" s="4"/>
      <c r="G3" s="4"/>
      <c r="H3" s="4"/>
      <c r="I3" s="4"/>
      <c r="J3" s="4"/>
      <c r="K3" s="4"/>
    </row>
    <row r="4" spans="1:39" ht="15.75">
      <c r="A4" s="5"/>
      <c r="B4" s="42" t="s">
        <v>2</v>
      </c>
      <c r="C4" s="42" t="s">
        <v>68</v>
      </c>
      <c r="D4" s="27" t="s">
        <v>4</v>
      </c>
      <c r="E4" s="56" t="s">
        <v>3</v>
      </c>
      <c r="F4" s="59"/>
      <c r="G4" s="4"/>
      <c r="H4" s="4"/>
      <c r="I4" s="4"/>
      <c r="J4" s="4"/>
      <c r="P4" s="2"/>
      <c r="AM4"/>
    </row>
    <row r="5" spans="1:39" ht="15.75">
      <c r="A5" s="6" t="s">
        <v>5</v>
      </c>
      <c r="B5" s="40" t="s">
        <v>50</v>
      </c>
      <c r="C5" s="40" t="s">
        <v>51</v>
      </c>
      <c r="D5" s="43" t="s">
        <v>60</v>
      </c>
      <c r="E5" s="57" t="s">
        <v>62</v>
      </c>
      <c r="F5" s="62" t="s">
        <v>64</v>
      </c>
      <c r="G5" s="4"/>
      <c r="H5" s="4"/>
      <c r="I5" s="4"/>
      <c r="J5" s="4"/>
      <c r="P5" s="2"/>
      <c r="AM5"/>
    </row>
    <row r="6" spans="1:39" ht="15.75">
      <c r="A6" s="6" t="s">
        <v>7</v>
      </c>
      <c r="B6" s="40" t="s">
        <v>56</v>
      </c>
      <c r="C6" s="40" t="s">
        <v>59</v>
      </c>
      <c r="D6" s="6" t="s">
        <v>61</v>
      </c>
      <c r="E6" s="57" t="s">
        <v>63</v>
      </c>
      <c r="F6" s="60"/>
      <c r="G6" s="4"/>
      <c r="H6" s="4"/>
      <c r="I6" s="4"/>
      <c r="J6" s="4"/>
      <c r="P6" s="2"/>
      <c r="AM6"/>
    </row>
    <row r="7" spans="1:39" ht="15.75">
      <c r="A7" s="7"/>
      <c r="B7" s="29"/>
      <c r="C7" s="29"/>
      <c r="D7" s="28"/>
      <c r="E7" s="58"/>
      <c r="F7" s="61"/>
      <c r="G7" s="4"/>
      <c r="H7" s="4"/>
      <c r="I7" s="4"/>
      <c r="J7" s="4"/>
      <c r="P7" s="2"/>
      <c r="AM7"/>
    </row>
    <row r="8" spans="1:11" ht="15.75">
      <c r="A8" s="8"/>
      <c r="B8" s="30"/>
      <c r="C8" s="30"/>
      <c r="D8" s="30"/>
      <c r="E8" s="4"/>
      <c r="F8" s="4"/>
      <c r="G8" s="4"/>
      <c r="H8" s="4"/>
      <c r="I8" s="4"/>
      <c r="J8" s="4"/>
      <c r="K8" s="4"/>
    </row>
    <row r="9" spans="1:11" ht="15.75">
      <c r="A9" s="22" t="s">
        <v>8</v>
      </c>
      <c r="B9" s="25">
        <f>(B10+B12+B19+B23+B21+B16)</f>
        <v>18286.7</v>
      </c>
      <c r="C9" s="25">
        <f>(C10+C12+C19+C23+C21+C16)</f>
        <v>15296.5</v>
      </c>
      <c r="D9" s="25">
        <f>(D10+D12+D19+D23+D21+D16)</f>
        <v>-2990.2</v>
      </c>
      <c r="E9" s="25">
        <f>D9/B9*100</f>
        <v>-16.35177478714038</v>
      </c>
      <c r="F9" s="63"/>
      <c r="G9" s="4"/>
      <c r="H9" s="4"/>
      <c r="I9" s="4"/>
      <c r="J9" s="4"/>
      <c r="K9" s="4"/>
    </row>
    <row r="10" spans="1:11" ht="15.75">
      <c r="A10" s="10" t="s">
        <v>9</v>
      </c>
      <c r="B10" s="9">
        <f>(+B11)</f>
        <v>13157.5</v>
      </c>
      <c r="C10" s="48">
        <f>(+C11)</f>
        <v>10886.8</v>
      </c>
      <c r="D10" s="48">
        <f>(+D11)</f>
        <v>-2270.7000000000007</v>
      </c>
      <c r="E10" s="25">
        <f>D10/B10*100</f>
        <v>-17.25783773513206</v>
      </c>
      <c r="F10" s="63" t="s">
        <v>69</v>
      </c>
      <c r="G10" s="4"/>
      <c r="H10" s="4"/>
      <c r="I10" s="4"/>
      <c r="J10" s="4"/>
      <c r="K10" s="4"/>
    </row>
    <row r="11" spans="1:11" ht="18.75" customHeight="1">
      <c r="A11" s="10" t="s">
        <v>10</v>
      </c>
      <c r="B11" s="46">
        <v>13157.5</v>
      </c>
      <c r="C11" s="53">
        <v>10886.8</v>
      </c>
      <c r="D11" s="54">
        <f>C11-B11</f>
        <v>-2270.7000000000007</v>
      </c>
      <c r="E11" s="25">
        <f>D11/B11*100</f>
        <v>-17.25783773513206</v>
      </c>
      <c r="F11" s="63" t="s">
        <v>70</v>
      </c>
      <c r="G11" s="4"/>
      <c r="H11" s="4"/>
      <c r="I11" s="4"/>
      <c r="J11" s="4"/>
      <c r="K11" s="4"/>
    </row>
    <row r="12" spans="1:11" ht="15.75">
      <c r="A12" s="10" t="s">
        <v>11</v>
      </c>
      <c r="B12" s="9">
        <f>+B14+B15</f>
        <v>1542.3999999999999</v>
      </c>
      <c r="C12" s="49">
        <f>+C14+C15</f>
        <v>1540</v>
      </c>
      <c r="D12" s="54">
        <f>C12-B12</f>
        <v>-2.3999999999998636</v>
      </c>
      <c r="E12" s="25">
        <f>D12/B12*100</f>
        <v>-0.15560165975102852</v>
      </c>
      <c r="F12" s="63"/>
      <c r="G12" s="4"/>
      <c r="H12" s="4"/>
      <c r="I12" s="4"/>
      <c r="J12" s="4"/>
      <c r="K12" s="4"/>
    </row>
    <row r="13" spans="1:11" ht="15.75">
      <c r="A13" s="10" t="s">
        <v>12</v>
      </c>
      <c r="B13" s="12"/>
      <c r="C13" s="50"/>
      <c r="D13" s="9"/>
      <c r="E13" s="4"/>
      <c r="F13" s="63"/>
      <c r="G13" s="4"/>
      <c r="H13" s="4"/>
      <c r="I13" s="4"/>
      <c r="J13" s="4"/>
      <c r="K13" s="4"/>
    </row>
    <row r="14" spans="1:11" ht="15.75">
      <c r="A14" s="10" t="s">
        <v>13</v>
      </c>
      <c r="B14" s="33">
        <v>1500.8</v>
      </c>
      <c r="C14" s="51">
        <v>1450</v>
      </c>
      <c r="D14" s="54">
        <f aca="true" t="shared" si="0" ref="D14:D21">C14-B14</f>
        <v>-50.799999999999955</v>
      </c>
      <c r="E14" s="25">
        <f>D14/B14*100</f>
        <v>-3.3848614072494643</v>
      </c>
      <c r="F14" s="63"/>
      <c r="G14" s="4"/>
      <c r="H14" s="4"/>
      <c r="I14" s="4"/>
      <c r="J14" s="4"/>
      <c r="K14" s="4"/>
    </row>
    <row r="15" spans="1:11" ht="15.75">
      <c r="A15" s="10" t="s">
        <v>37</v>
      </c>
      <c r="B15" s="13">
        <v>41.6</v>
      </c>
      <c r="C15" s="52">
        <v>90</v>
      </c>
      <c r="D15" s="54">
        <f t="shared" si="0"/>
        <v>48.4</v>
      </c>
      <c r="E15" s="25">
        <f>D15/B15*100</f>
        <v>116.34615384615384</v>
      </c>
      <c r="F15" s="63"/>
      <c r="G15" s="4"/>
      <c r="H15" s="4"/>
      <c r="I15" s="4"/>
      <c r="J15" s="4"/>
      <c r="K15" s="4"/>
    </row>
    <row r="16" spans="1:11" ht="15.75">
      <c r="A16" s="10" t="s">
        <v>41</v>
      </c>
      <c r="B16" s="9">
        <f>+B17+B18</f>
        <v>1779.9</v>
      </c>
      <c r="C16" s="51">
        <f>+C17+C18</f>
        <v>1714.7</v>
      </c>
      <c r="D16" s="54">
        <f t="shared" si="0"/>
        <v>-65.20000000000005</v>
      </c>
      <c r="E16" s="25">
        <f>D16/B16*100</f>
        <v>-3.663127141974271</v>
      </c>
      <c r="F16" s="63"/>
      <c r="G16" s="4"/>
      <c r="H16" s="4"/>
      <c r="I16" s="4"/>
      <c r="J16" s="4"/>
      <c r="K16" s="4"/>
    </row>
    <row r="17" spans="1:11" ht="26.25" customHeight="1">
      <c r="A17" s="10" t="s">
        <v>42</v>
      </c>
      <c r="B17" s="13">
        <v>463.2</v>
      </c>
      <c r="C17" s="52">
        <v>52.7</v>
      </c>
      <c r="D17" s="54">
        <f t="shared" si="0"/>
        <v>-410.5</v>
      </c>
      <c r="E17" s="25">
        <f>D17/B17*100</f>
        <v>-88.62262521588947</v>
      </c>
      <c r="F17" s="63" t="s">
        <v>65</v>
      </c>
      <c r="G17" s="4"/>
      <c r="H17" s="4"/>
      <c r="I17" s="4"/>
      <c r="J17" s="4"/>
      <c r="K17" s="4"/>
    </row>
    <row r="18" spans="1:11" ht="15.75">
      <c r="A18" s="10" t="s">
        <v>43</v>
      </c>
      <c r="B18" s="13">
        <v>1316.7</v>
      </c>
      <c r="C18" s="52">
        <v>1662</v>
      </c>
      <c r="D18" s="54">
        <f t="shared" si="0"/>
        <v>345.29999999999995</v>
      </c>
      <c r="E18" s="25">
        <f>D18/B18*100</f>
        <v>26.224652540442012</v>
      </c>
      <c r="F18" s="63"/>
      <c r="G18" s="4"/>
      <c r="H18" s="4"/>
      <c r="I18" s="4"/>
      <c r="J18" s="4"/>
      <c r="K18" s="4"/>
    </row>
    <row r="19" spans="1:11" ht="32.25" customHeight="1">
      <c r="A19" s="44" t="s">
        <v>52</v>
      </c>
      <c r="B19" s="9">
        <f>B20</f>
        <v>0</v>
      </c>
      <c r="C19" s="49">
        <f>C20</f>
        <v>0</v>
      </c>
      <c r="D19" s="54">
        <f t="shared" si="0"/>
        <v>0</v>
      </c>
      <c r="E19" s="25"/>
      <c r="F19" s="63"/>
      <c r="G19" s="4"/>
      <c r="H19" s="4"/>
      <c r="I19" s="4"/>
      <c r="J19" s="4"/>
      <c r="K19" s="4"/>
    </row>
    <row r="20" spans="1:11" ht="15.75">
      <c r="A20" s="45" t="s">
        <v>53</v>
      </c>
      <c r="B20" s="9"/>
      <c r="C20" s="52"/>
      <c r="D20" s="54">
        <f t="shared" si="0"/>
        <v>0</v>
      </c>
      <c r="E20" s="25"/>
      <c r="F20" s="63"/>
      <c r="G20" s="4"/>
      <c r="H20" s="4"/>
      <c r="I20" s="4"/>
      <c r="J20" s="4"/>
      <c r="K20" s="4"/>
    </row>
    <row r="21" spans="1:11" ht="26.25">
      <c r="A21" s="10" t="s">
        <v>14</v>
      </c>
      <c r="B21" s="11">
        <v>1717.3</v>
      </c>
      <c r="C21" s="64">
        <v>1155</v>
      </c>
      <c r="D21" s="54">
        <f t="shared" si="0"/>
        <v>-562.3</v>
      </c>
      <c r="E21" s="25">
        <f>D21/B21*100</f>
        <v>-32.74325976824084</v>
      </c>
      <c r="F21" s="63" t="s">
        <v>71</v>
      </c>
      <c r="G21" s="4"/>
      <c r="H21" s="4"/>
      <c r="I21" s="4"/>
      <c r="J21" s="4"/>
      <c r="K21" s="4"/>
    </row>
    <row r="22" spans="1:11" ht="15.75">
      <c r="A22" s="10" t="s">
        <v>15</v>
      </c>
      <c r="B22" s="9"/>
      <c r="C22" s="48"/>
      <c r="D22" s="9"/>
      <c r="E22" s="4"/>
      <c r="F22" s="63"/>
      <c r="G22" s="4"/>
      <c r="H22" s="4"/>
      <c r="I22" s="4"/>
      <c r="J22" s="4"/>
      <c r="K22" s="4"/>
    </row>
    <row r="23" spans="1:11" ht="15.75">
      <c r="A23" s="10" t="s">
        <v>16</v>
      </c>
      <c r="B23" s="11">
        <f>B24+B25+B26+B27+B28</f>
        <v>89.60000000000001</v>
      </c>
      <c r="C23" s="48">
        <f>C24+C25+C26+C27+C28</f>
        <v>0</v>
      </c>
      <c r="D23" s="54">
        <f>C23-B23</f>
        <v>-89.60000000000001</v>
      </c>
      <c r="E23" s="25"/>
      <c r="F23" s="63"/>
      <c r="G23" s="4"/>
      <c r="H23" s="4"/>
      <c r="I23" s="4"/>
      <c r="J23" s="4"/>
      <c r="K23" s="4"/>
    </row>
    <row r="24" spans="1:11" ht="15.75">
      <c r="A24" s="10" t="s">
        <v>38</v>
      </c>
      <c r="B24" s="11">
        <v>3.2</v>
      </c>
      <c r="C24" s="11"/>
      <c r="D24" s="54">
        <f>C24-B24</f>
        <v>-3.2</v>
      </c>
      <c r="E24" s="4"/>
      <c r="F24" s="63"/>
      <c r="G24" s="4"/>
      <c r="H24" s="4"/>
      <c r="I24" s="4"/>
      <c r="J24" s="4"/>
      <c r="K24" s="4"/>
    </row>
    <row r="25" spans="1:11" ht="15.75">
      <c r="A25" s="10" t="s">
        <v>39</v>
      </c>
      <c r="B25" s="11"/>
      <c r="C25" s="11"/>
      <c r="D25" s="9"/>
      <c r="E25" s="4"/>
      <c r="F25" s="63"/>
      <c r="G25" s="4"/>
      <c r="H25" s="4"/>
      <c r="I25" s="4"/>
      <c r="J25" s="4"/>
      <c r="K25" s="4"/>
    </row>
    <row r="26" spans="1:11" ht="15.75">
      <c r="A26" s="10" t="s">
        <v>17</v>
      </c>
      <c r="B26" s="11">
        <v>65.9</v>
      </c>
      <c r="C26" s="11"/>
      <c r="D26" s="54">
        <f>C26-B26</f>
        <v>-65.9</v>
      </c>
      <c r="E26" s="25"/>
      <c r="F26" s="63"/>
      <c r="G26" s="4"/>
      <c r="H26" s="4"/>
      <c r="I26" s="4"/>
      <c r="J26" s="4"/>
      <c r="K26" s="4"/>
    </row>
    <row r="27" spans="1:11" ht="15.75">
      <c r="A27" s="10" t="s">
        <v>40</v>
      </c>
      <c r="B27" s="11">
        <v>19.5</v>
      </c>
      <c r="C27" s="11"/>
      <c r="D27" s="54">
        <f>C27-B27</f>
        <v>-19.5</v>
      </c>
      <c r="E27" s="25"/>
      <c r="F27" s="63"/>
      <c r="G27" s="4"/>
      <c r="H27" s="4"/>
      <c r="I27" s="4"/>
      <c r="J27" s="4"/>
      <c r="K27" s="4"/>
    </row>
    <row r="28" spans="1:11" ht="15.75">
      <c r="A28" s="10" t="s">
        <v>44</v>
      </c>
      <c r="B28" s="11">
        <v>1</v>
      </c>
      <c r="C28" s="11"/>
      <c r="D28" s="54">
        <f>C28-B28</f>
        <v>-1</v>
      </c>
      <c r="E28" s="25"/>
      <c r="F28" s="63"/>
      <c r="G28" s="4"/>
      <c r="H28" s="4"/>
      <c r="I28" s="4"/>
      <c r="J28" s="4"/>
      <c r="K28" s="4"/>
    </row>
    <row r="29" spans="1:11" ht="15.75">
      <c r="A29" s="22" t="s">
        <v>18</v>
      </c>
      <c r="B29" s="25">
        <f>(B31+B35+B37+B40+B41+B39)</f>
        <v>15614.3</v>
      </c>
      <c r="C29" s="25">
        <f>(C31+C35+C37+C40+C41+C39)</f>
        <v>4111.9</v>
      </c>
      <c r="D29" s="25">
        <f>(D31+D35+D37+D40+D41+D39)</f>
        <v>-11502.4</v>
      </c>
      <c r="E29" s="25">
        <f>D29/B29*100</f>
        <v>-73.6658063441845</v>
      </c>
      <c r="F29" s="63"/>
      <c r="G29" s="4"/>
      <c r="H29" s="4"/>
      <c r="I29" s="4"/>
      <c r="J29" s="4"/>
      <c r="K29" s="4"/>
    </row>
    <row r="30" spans="1:11" ht="15.75">
      <c r="A30" s="10" t="s">
        <v>19</v>
      </c>
      <c r="B30" s="9"/>
      <c r="C30" s="11"/>
      <c r="D30" s="9"/>
      <c r="E30" s="4"/>
      <c r="F30" s="63"/>
      <c r="G30" s="4"/>
      <c r="H30" s="4"/>
      <c r="I30" s="4"/>
      <c r="J30" s="4"/>
      <c r="K30" s="4"/>
    </row>
    <row r="31" spans="1:11" ht="15.75">
      <c r="A31" s="10" t="s">
        <v>20</v>
      </c>
      <c r="B31" s="9">
        <f>(B32+B33+B34)</f>
        <v>3982.2999999999997</v>
      </c>
      <c r="C31" s="9">
        <f>(C32+C33+C34)</f>
        <v>2131.9</v>
      </c>
      <c r="D31" s="54">
        <f aca="true" t="shared" si="1" ref="D31:D36">C31-B31</f>
        <v>-1850.3999999999996</v>
      </c>
      <c r="E31" s="25">
        <f aca="true" t="shared" si="2" ref="E31:E36">D31/B31*100</f>
        <v>-46.46561032569117</v>
      </c>
      <c r="F31" s="63" t="s">
        <v>66</v>
      </c>
      <c r="G31" s="4"/>
      <c r="H31" s="4"/>
      <c r="I31" s="4"/>
      <c r="J31" s="4"/>
      <c r="K31" s="4"/>
    </row>
    <row r="32" spans="1:11" ht="15.75">
      <c r="A32" s="10" t="s">
        <v>21</v>
      </c>
      <c r="B32" s="11">
        <v>3657.4</v>
      </c>
      <c r="C32" s="11">
        <v>1811.5</v>
      </c>
      <c r="D32" s="54">
        <f t="shared" si="1"/>
        <v>-1845.9</v>
      </c>
      <c r="E32" s="25">
        <f t="shared" si="2"/>
        <v>-50.47027943347734</v>
      </c>
      <c r="F32" s="63" t="s">
        <v>67</v>
      </c>
      <c r="G32" s="4"/>
      <c r="H32" s="4"/>
      <c r="I32" s="4"/>
      <c r="J32" s="4"/>
      <c r="K32" s="4"/>
    </row>
    <row r="33" spans="1:11" ht="15.75">
      <c r="A33" s="10" t="s">
        <v>46</v>
      </c>
      <c r="B33" s="11">
        <v>323.2</v>
      </c>
      <c r="C33" s="11">
        <v>320.4</v>
      </c>
      <c r="D33" s="54">
        <f t="shared" si="1"/>
        <v>-2.8000000000000114</v>
      </c>
      <c r="E33" s="25">
        <f t="shared" si="2"/>
        <v>-0.8663366336633699</v>
      </c>
      <c r="F33" s="63"/>
      <c r="G33" s="4"/>
      <c r="H33" s="4"/>
      <c r="I33" s="4"/>
      <c r="J33" s="4"/>
      <c r="K33" s="4"/>
    </row>
    <row r="34" spans="1:11" ht="15.75">
      <c r="A34" s="10" t="s">
        <v>45</v>
      </c>
      <c r="B34" s="11">
        <v>1.7</v>
      </c>
      <c r="C34" s="11"/>
      <c r="D34" s="54">
        <f t="shared" si="1"/>
        <v>-1.7</v>
      </c>
      <c r="E34" s="25">
        <f t="shared" si="2"/>
        <v>-100</v>
      </c>
      <c r="F34" s="63"/>
      <c r="G34" s="4"/>
      <c r="H34" s="4"/>
      <c r="I34" s="4"/>
      <c r="J34" s="4"/>
      <c r="K34" s="4"/>
    </row>
    <row r="35" spans="1:11" ht="15.75">
      <c r="A35" s="10" t="s">
        <v>22</v>
      </c>
      <c r="B35" s="9">
        <f>+B36</f>
        <v>333.2</v>
      </c>
      <c r="C35" s="9">
        <f>+C36</f>
        <v>350</v>
      </c>
      <c r="D35" s="54">
        <f t="shared" si="1"/>
        <v>16.80000000000001</v>
      </c>
      <c r="E35" s="25">
        <f t="shared" si="2"/>
        <v>5.0420168067226925</v>
      </c>
      <c r="F35" s="63"/>
      <c r="G35" s="4"/>
      <c r="H35" s="4"/>
      <c r="I35" s="4"/>
      <c r="J35" s="4"/>
      <c r="K35" s="4"/>
    </row>
    <row r="36" spans="1:11" ht="15.75">
      <c r="A36" s="10" t="s">
        <v>23</v>
      </c>
      <c r="B36" s="11">
        <v>333.2</v>
      </c>
      <c r="C36" s="55">
        <v>350</v>
      </c>
      <c r="D36" s="54">
        <f t="shared" si="1"/>
        <v>16.80000000000001</v>
      </c>
      <c r="E36" s="25">
        <f t="shared" si="2"/>
        <v>5.0420168067226925</v>
      </c>
      <c r="F36" s="63"/>
      <c r="G36" s="4"/>
      <c r="H36" s="4"/>
      <c r="I36" s="4"/>
      <c r="J36" s="4"/>
      <c r="K36" s="4"/>
    </row>
    <row r="37" spans="1:11" ht="30.75" customHeight="1">
      <c r="A37" s="44" t="s">
        <v>54</v>
      </c>
      <c r="B37" s="11">
        <v>71.7</v>
      </c>
      <c r="C37" s="11"/>
      <c r="D37" s="54">
        <f>C37-B37</f>
        <v>-71.7</v>
      </c>
      <c r="E37" s="25"/>
      <c r="F37" s="63"/>
      <c r="G37" s="4"/>
      <c r="H37" s="4"/>
      <c r="I37" s="4"/>
      <c r="J37" s="4"/>
      <c r="K37" s="4"/>
    </row>
    <row r="38" spans="1:11" ht="15.75">
      <c r="A38" s="10" t="s">
        <v>24</v>
      </c>
      <c r="B38" s="9"/>
      <c r="C38" s="11"/>
      <c r="D38" s="9"/>
      <c r="E38" s="4"/>
      <c r="F38" s="63" t="s">
        <v>72</v>
      </c>
      <c r="G38" s="4"/>
      <c r="H38" s="4"/>
      <c r="I38" s="4"/>
      <c r="J38" s="4"/>
      <c r="K38" s="4"/>
    </row>
    <row r="39" spans="1:11" ht="15.75">
      <c r="A39" s="10" t="s">
        <v>25</v>
      </c>
      <c r="B39" s="11">
        <v>10112.4</v>
      </c>
      <c r="C39" s="11">
        <v>800</v>
      </c>
      <c r="D39" s="54">
        <f>C39-B39</f>
        <v>-9312.4</v>
      </c>
      <c r="E39" s="25">
        <f>D39/B39*100</f>
        <v>-92.08892053320675</v>
      </c>
      <c r="F39" s="63" t="s">
        <v>73</v>
      </c>
      <c r="G39" s="4"/>
      <c r="H39" s="4"/>
      <c r="I39" s="4"/>
      <c r="J39" s="4"/>
      <c r="K39" s="4"/>
    </row>
    <row r="40" spans="1:11" ht="26.25">
      <c r="A40" s="10" t="s">
        <v>26</v>
      </c>
      <c r="B40" s="46">
        <v>1104.5</v>
      </c>
      <c r="C40" s="46">
        <v>830</v>
      </c>
      <c r="D40" s="54">
        <f>C40-B40</f>
        <v>-274.5</v>
      </c>
      <c r="E40" s="25">
        <f>D40/B40*100</f>
        <v>-24.852874603893163</v>
      </c>
      <c r="F40" s="63" t="s">
        <v>71</v>
      </c>
      <c r="G40" s="4"/>
      <c r="H40" s="4"/>
      <c r="I40" s="4"/>
      <c r="J40" s="4"/>
      <c r="K40" s="4"/>
    </row>
    <row r="41" spans="1:11" ht="15.75">
      <c r="A41" s="10" t="s">
        <v>27</v>
      </c>
      <c r="B41" s="46">
        <v>10.2</v>
      </c>
      <c r="C41" s="46"/>
      <c r="D41" s="54">
        <f>C41-B41</f>
        <v>-10.2</v>
      </c>
      <c r="E41" s="25"/>
      <c r="F41" s="63"/>
      <c r="G41" s="4"/>
      <c r="H41" s="4"/>
      <c r="I41" s="4"/>
      <c r="J41" s="4"/>
      <c r="K41" s="4"/>
    </row>
    <row r="42" spans="1:11" ht="15.75">
      <c r="A42" s="10" t="s">
        <v>55</v>
      </c>
      <c r="B42" s="9"/>
      <c r="C42" s="11"/>
      <c r="D42" s="9"/>
      <c r="E42" s="25"/>
      <c r="F42" s="4"/>
      <c r="G42" s="4"/>
      <c r="H42" s="4"/>
      <c r="I42" s="4"/>
      <c r="J42" s="4"/>
      <c r="K42" s="4"/>
    </row>
    <row r="43" spans="1:11" ht="15.75">
      <c r="A43" s="23" t="s">
        <v>28</v>
      </c>
      <c r="B43" s="12"/>
      <c r="C43" s="11"/>
      <c r="D43" s="9"/>
      <c r="E43" s="4"/>
      <c r="F43" s="4"/>
      <c r="G43" s="4"/>
      <c r="H43" s="4"/>
      <c r="I43" s="4"/>
      <c r="J43" s="4"/>
      <c r="K43" s="4"/>
    </row>
    <row r="44" spans="1:11" ht="15.75">
      <c r="A44" s="23" t="s">
        <v>29</v>
      </c>
      <c r="B44" s="41">
        <f>(B45+B46+B47+B48)</f>
        <v>121217.80000000002</v>
      </c>
      <c r="C44" s="41">
        <f>(C45+C46+C47+C48)</f>
        <v>96669.8</v>
      </c>
      <c r="D44" s="41">
        <f>(D45+D46+D47+D48)</f>
        <v>-24548.00000000001</v>
      </c>
      <c r="E44" s="25">
        <f>D44/B44*100</f>
        <v>-20.251151233564713</v>
      </c>
      <c r="F44" s="4"/>
      <c r="G44" s="4"/>
      <c r="H44" s="4"/>
      <c r="I44" s="4"/>
      <c r="J44" s="4"/>
      <c r="K44" s="4"/>
    </row>
    <row r="45" spans="1:11" ht="15.75">
      <c r="A45" s="15" t="s">
        <v>47</v>
      </c>
      <c r="B45" s="11">
        <v>38546.8</v>
      </c>
      <c r="C45" s="11">
        <v>37886.5</v>
      </c>
      <c r="D45" s="54">
        <f>C45-B45</f>
        <v>-660.3000000000029</v>
      </c>
      <c r="E45" s="25">
        <f>D45/B45*100</f>
        <v>-1.7129826600392324</v>
      </c>
      <c r="F45" s="4"/>
      <c r="G45" s="4"/>
      <c r="H45" s="4"/>
      <c r="I45" s="4"/>
      <c r="J45" s="4"/>
      <c r="K45" s="4"/>
    </row>
    <row r="46" spans="1:11" ht="15.75">
      <c r="A46" s="15" t="s">
        <v>30</v>
      </c>
      <c r="B46" s="11">
        <v>31424.4</v>
      </c>
      <c r="C46" s="11">
        <v>11568.1</v>
      </c>
      <c r="D46" s="54">
        <f>C46-B46</f>
        <v>-19856.300000000003</v>
      </c>
      <c r="E46" s="25">
        <f>D46/B46*100</f>
        <v>-63.18752307124401</v>
      </c>
      <c r="F46" s="4"/>
      <c r="G46" s="4"/>
      <c r="H46" s="4"/>
      <c r="I46" s="4"/>
      <c r="J46" s="4"/>
      <c r="K46" s="4"/>
    </row>
    <row r="47" spans="1:11" ht="15.75">
      <c r="A47" s="15" t="s">
        <v>49</v>
      </c>
      <c r="B47" s="11">
        <v>49605.3</v>
      </c>
      <c r="C47" s="11">
        <v>47199.6</v>
      </c>
      <c r="D47" s="54">
        <f>C47-B47</f>
        <v>-2405.7000000000044</v>
      </c>
      <c r="E47" s="25">
        <f>D47/B47*100</f>
        <v>-4.849683400765652</v>
      </c>
      <c r="F47" s="4"/>
      <c r="G47" s="4"/>
      <c r="H47" s="4"/>
      <c r="I47" s="4"/>
      <c r="J47" s="4"/>
      <c r="K47" s="4"/>
    </row>
    <row r="48" spans="1:11" ht="15" customHeight="1">
      <c r="A48" s="15" t="s">
        <v>48</v>
      </c>
      <c r="B48" s="11">
        <v>1641.3</v>
      </c>
      <c r="C48" s="11">
        <v>15.6</v>
      </c>
      <c r="D48" s="54">
        <f>C48-B48</f>
        <v>-1625.7</v>
      </c>
      <c r="E48" s="25">
        <f>D48/B48*100</f>
        <v>-99.04953390605009</v>
      </c>
      <c r="F48" s="4"/>
      <c r="G48" s="4"/>
      <c r="H48" s="4"/>
      <c r="I48" s="4"/>
      <c r="J48" s="4"/>
      <c r="K48" s="4"/>
    </row>
    <row r="49" spans="1:11" ht="0.75" customHeight="1" hidden="1">
      <c r="A49" s="24" t="s">
        <v>31</v>
      </c>
      <c r="B49" s="9"/>
      <c r="C49" s="11"/>
      <c r="D49" s="9"/>
      <c r="E49" s="4"/>
      <c r="F49" s="4"/>
      <c r="G49" s="4"/>
      <c r="H49" s="4"/>
      <c r="I49" s="4"/>
      <c r="J49" s="4"/>
      <c r="K49" s="4"/>
    </row>
    <row r="50" spans="1:11" ht="15.75" hidden="1">
      <c r="A50" s="24" t="s">
        <v>32</v>
      </c>
      <c r="B50" s="25"/>
      <c r="C50" s="26"/>
      <c r="D50" s="25"/>
      <c r="E50" s="25"/>
      <c r="F50" s="4"/>
      <c r="G50" s="4"/>
      <c r="H50" s="4"/>
      <c r="I50" s="4"/>
      <c r="J50" s="4"/>
      <c r="K50" s="4"/>
    </row>
    <row r="51" spans="1:11" ht="15.75">
      <c r="A51" s="14"/>
      <c r="B51" s="9"/>
      <c r="C51" s="11"/>
      <c r="D51" s="9"/>
      <c r="E51" s="4"/>
      <c r="F51" s="4"/>
      <c r="G51" s="4"/>
      <c r="H51" s="4"/>
      <c r="I51" s="4"/>
      <c r="J51" s="4"/>
      <c r="K51" s="4"/>
    </row>
    <row r="52" spans="1:11" ht="15.75">
      <c r="A52" s="24" t="s">
        <v>33</v>
      </c>
      <c r="B52" s="25">
        <f>(B9+B44+B50+B29)</f>
        <v>155118.80000000002</v>
      </c>
      <c r="C52" s="25">
        <f>(C9+C44+C50+C29)</f>
        <v>116078.2</v>
      </c>
      <c r="D52" s="25">
        <f>(D9+D44+D50+D29)</f>
        <v>-39040.60000000001</v>
      </c>
      <c r="E52" s="25">
        <f>D52/B52*100</f>
        <v>-25.16819366833679</v>
      </c>
      <c r="F52" s="4"/>
      <c r="G52" s="4"/>
      <c r="H52" s="4"/>
      <c r="I52" s="4"/>
      <c r="J52" s="4"/>
      <c r="K52" s="4"/>
    </row>
    <row r="53" spans="1:11" ht="15.75">
      <c r="A53" s="47" t="s">
        <v>57</v>
      </c>
      <c r="B53" s="9">
        <f>B50+B9+B29</f>
        <v>33901</v>
      </c>
      <c r="C53" s="11">
        <f>C50+C9+C29</f>
        <v>19408.4</v>
      </c>
      <c r="D53" s="11">
        <f>D50+D9+D29</f>
        <v>-14492.599999999999</v>
      </c>
      <c r="E53" s="25">
        <f>D53/B53*100</f>
        <v>-42.74977139317424</v>
      </c>
      <c r="F53" s="4"/>
      <c r="G53" s="4"/>
      <c r="H53" s="4"/>
      <c r="I53" s="4"/>
      <c r="J53" s="4"/>
      <c r="K53" s="4"/>
    </row>
    <row r="54" spans="1:4" ht="15.75">
      <c r="A54" s="3"/>
      <c r="B54" s="3"/>
      <c r="C54" s="3"/>
      <c r="D54" s="9"/>
    </row>
    <row r="55" spans="1:4" ht="15.75">
      <c r="A55" s="20"/>
      <c r="B55" s="21"/>
      <c r="C55" s="21"/>
      <c r="D55" s="21"/>
    </row>
    <row r="56" spans="1:4" ht="15.75">
      <c r="A56" s="16"/>
      <c r="B56" s="16"/>
      <c r="C56" s="17"/>
      <c r="D56" s="18"/>
    </row>
    <row r="57" spans="1:4" ht="15.75">
      <c r="A57" s="3" t="s">
        <v>34</v>
      </c>
      <c r="B57" s="3"/>
      <c r="C57" s="3"/>
      <c r="D57" s="18"/>
    </row>
    <row r="58" spans="1:4" ht="15.75">
      <c r="A58" s="3" t="s">
        <v>35</v>
      </c>
      <c r="B58" s="3"/>
      <c r="C58" s="3" t="s">
        <v>36</v>
      </c>
      <c r="D58" s="18"/>
    </row>
    <row r="59" spans="1:4" ht="15.75">
      <c r="A59" s="16"/>
      <c r="B59" s="16"/>
      <c r="C59" s="17"/>
      <c r="D59" s="18"/>
    </row>
  </sheetData>
  <mergeCells count="1">
    <mergeCell ref="A1:E1"/>
  </mergeCells>
  <printOptions/>
  <pageMargins left="0.62" right="0.22986111111111113" top="0.6097222222222223" bottom="0.1701388888888889" header="0.5118055555555556" footer="0.5118055555555556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2012-03-06T12:20:05Z</cp:lastPrinted>
  <dcterms:created xsi:type="dcterms:W3CDTF">2001-12-07T07:47:07Z</dcterms:created>
  <dcterms:modified xsi:type="dcterms:W3CDTF">2012-03-06T12:20:27Z</dcterms:modified>
  <cp:category/>
  <cp:version/>
  <cp:contentType/>
  <cp:contentStatus/>
  <cp:revision>1</cp:revision>
</cp:coreProperties>
</file>