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 (2)" sheetId="1" r:id="rId1"/>
  </sheets>
  <definedNames>
    <definedName name="Excel_BuiltIn_Print_Area_1" localSheetId="0">'SVODKA12 (2)'!$A$1:$AH$71</definedName>
    <definedName name="Excel_BuiltIn_Print_Area_1">#REF!</definedName>
    <definedName name="_xlnm.Print_Area" localSheetId="0">'SVODKA12 (2)'!$A$1:$F$72</definedName>
    <definedName name="Область_печати_ИМ_1" localSheetId="0">'SVODKA12 (2)'!#REF!</definedName>
    <definedName name="Область_печати_ИМ_1">#REF!</definedName>
  </definedNames>
  <calcPr fullCalcOnLoad="1"/>
</workbook>
</file>

<file path=xl/sharedStrings.xml><?xml version="1.0" encoding="utf-8"?>
<sst xmlns="http://schemas.openxmlformats.org/spreadsheetml/2006/main" count="89" uniqueCount="75">
  <si>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</si>
  <si>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</si>
  <si>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</si>
  <si>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</si>
  <si>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</si>
  <si>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</si>
  <si>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</si>
  <si>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</si>
  <si>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</si>
  <si>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</si>
  <si>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</si>
  <si>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</si>
  <si>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</si>
  <si>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</si>
  <si>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</si>
  <si>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</si>
  <si>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</si>
  <si>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</si>
  <si>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</si>
  <si>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</si>
  <si>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</si>
  <si>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</si>
  <si>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</si>
  <si>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</si>
  <si>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</si>
  <si>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</si>
  <si>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</si>
  <si>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</si>
  <si>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</si>
  <si>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</si>
  <si>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</si>
  <si>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</si>
  <si>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</si>
  <si>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</si>
  <si>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</si>
  <si>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</si>
  <si>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</si>
  <si>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</si>
  <si>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</si>
  <si>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</si>
  <si>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</si>
  <si>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</si>
  <si>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</si>
  <si>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</si>
  <si>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</si>
  <si>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</si>
  <si>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</si>
  <si>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</si>
  <si>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</si>
  <si>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</si>
  <si>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</si>
  <si>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</si>
  <si>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</si>
  <si>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</si>
  <si>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</si>
  <si>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</si>
  <si>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</si>
  <si>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</si>
  <si>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</si>
  <si>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</si>
  <si>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</si>
  <si>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</si>
  <si>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</si>
  <si>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</si>
  <si>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>в том числе собственные ( без учета предпр.деятельн.)</t>
  </si>
  <si>
    <t xml:space="preserve">  Национальная оборона</t>
  </si>
  <si>
    <t xml:space="preserve">     доходы от перечисления части прибыли МУП</t>
  </si>
  <si>
    <t>в т.ч. аренда земли</t>
  </si>
  <si>
    <t>ВОЗВРАТ ОСТАТКОВ СУБСИДИЙ и СУБВ.ПРОШЛЫХ ЛЕТ</t>
  </si>
  <si>
    <t xml:space="preserve">  Физическая культура и спорт</t>
  </si>
  <si>
    <t xml:space="preserve">  Национальная безопасность и      правоохранительная деятельность</t>
  </si>
  <si>
    <t>на 2012г.</t>
  </si>
  <si>
    <t xml:space="preserve">                 ИСПОЛНЕНИЯ БЮДЖЕТА ШУМЕРЛИНСКОГО РАЙОНА   ПО СОСТОЯНИЮ НА 01.03.2012 г.</t>
  </si>
  <si>
    <t>на 01.03.2012г.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</si>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</sst>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90" zoomScaleSheetLayoutView="90" workbookViewId="0" topLeftCell="A34">
      <selection activeCell="F35" sqref="F35"/>
    </sheetView>
  </sheetViews>
  <sheetFormatPr defaultColWidth="8.796875" defaultRowHeight="15"/>
  <cols>
    <col min="1" max="1" width="45.69921875" style="1" customWidth="1"/>
    <col min="2" max="2" width="10.69921875" style="1" customWidth="1"/>
    <col min="3" max="3" width="11.59765625" style="1" customWidth="1"/>
    <col min="4" max="4" width="10.69921875" style="1" customWidth="1"/>
    <col min="5" max="5" width="10.1992187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 s="15"/>
      <c r="B1" s="16" t="s">
        <v>0</v>
      </c>
      <c r="C1" s="16"/>
      <c r="D1" s="16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17" t="s">
        <v>72</v>
      </c>
      <c r="C2" s="16"/>
      <c r="D2" s="16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1</v>
      </c>
      <c r="B4" s="4"/>
      <c r="C4" s="4"/>
      <c r="D4" s="4"/>
      <c r="E4" s="6" t="s">
        <v>49</v>
      </c>
      <c r="F4" s="5"/>
      <c r="G4" s="5"/>
      <c r="H4" s="5"/>
      <c r="I4" s="5"/>
      <c r="J4" s="5"/>
      <c r="K4" s="5"/>
      <c r="L4" s="5"/>
      <c r="M4" s="5"/>
    </row>
    <row r="5" spans="1:13" ht="15.75">
      <c r="A5" s="18"/>
      <c r="B5" s="19" t="s">
        <v>2</v>
      </c>
      <c r="C5" s="20" t="s">
        <v>3</v>
      </c>
      <c r="D5" s="21" t="s">
        <v>4</v>
      </c>
      <c r="E5" s="22" t="s">
        <v>5</v>
      </c>
      <c r="F5" s="22" t="s">
        <v>55</v>
      </c>
      <c r="G5" s="5"/>
      <c r="H5" s="5"/>
      <c r="I5" s="5"/>
      <c r="J5" s="5"/>
      <c r="K5" s="5"/>
      <c r="L5" s="5"/>
      <c r="M5" s="5"/>
    </row>
    <row r="6" spans="1:13" ht="15.75">
      <c r="A6" s="23" t="s">
        <v>6</v>
      </c>
      <c r="B6" s="24" t="s">
        <v>71</v>
      </c>
      <c r="C6" s="25" t="s">
        <v>73</v>
      </c>
      <c r="D6" s="26" t="s">
        <v>7</v>
      </c>
      <c r="E6" s="27" t="s">
        <v>8</v>
      </c>
      <c r="F6" s="27" t="s">
        <v>56</v>
      </c>
      <c r="G6" s="5"/>
      <c r="H6" s="5"/>
      <c r="I6" s="5"/>
      <c r="J6" s="5"/>
      <c r="K6" s="5"/>
      <c r="L6" s="5"/>
      <c r="M6" s="5"/>
    </row>
    <row r="7" spans="1:13" ht="15.75">
      <c r="A7" s="23" t="s">
        <v>9</v>
      </c>
      <c r="B7" s="24"/>
      <c r="C7" s="28"/>
      <c r="D7" s="26" t="s">
        <v>10</v>
      </c>
      <c r="E7" s="29" t="s">
        <v>11</v>
      </c>
      <c r="F7" s="29" t="s">
        <v>57</v>
      </c>
      <c r="G7" s="5"/>
      <c r="H7" s="5"/>
      <c r="I7" s="5"/>
      <c r="J7" s="5"/>
      <c r="K7" s="5"/>
      <c r="L7" s="5"/>
      <c r="M7" s="5"/>
    </row>
    <row r="8" spans="1:13" ht="15.75">
      <c r="A8" s="30"/>
      <c r="B8" s="31"/>
      <c r="C8" s="32"/>
      <c r="D8" s="33"/>
      <c r="E8" s="34"/>
      <c r="F8" s="34" t="s">
        <v>58</v>
      </c>
      <c r="G8" s="5"/>
      <c r="H8" s="5"/>
      <c r="I8" s="5"/>
      <c r="J8" s="5"/>
      <c r="K8" s="5"/>
      <c r="L8" s="5"/>
      <c r="M8" s="5"/>
    </row>
    <row r="9" spans="1:13" ht="15.75">
      <c r="A9" s="35"/>
      <c r="B9" s="36"/>
      <c r="C9" s="36"/>
      <c r="D9" s="36"/>
      <c r="E9" s="36"/>
      <c r="F9" s="37"/>
      <c r="G9" s="5"/>
      <c r="H9" s="5"/>
      <c r="I9" s="5"/>
      <c r="J9" s="5"/>
      <c r="K9" s="5"/>
      <c r="L9" s="5"/>
      <c r="M9" s="5"/>
    </row>
    <row r="10" spans="1:13" ht="15.75">
      <c r="A10" s="12" t="s">
        <v>12</v>
      </c>
      <c r="B10" s="38">
        <f>(B11+B13+B19+B17)</f>
        <v>13741.900000000001</v>
      </c>
      <c r="C10" s="38">
        <f>(C11+C13+C19+C17)</f>
        <v>2034.0000000000002</v>
      </c>
      <c r="D10" s="39">
        <f>(C10/B10)*100</f>
        <v>14.801446670402202</v>
      </c>
      <c r="E10" s="40">
        <f>+C10-B10</f>
        <v>-11707.900000000001</v>
      </c>
      <c r="F10" s="40">
        <f>C10/C48*100</f>
        <v>83.53525812148344</v>
      </c>
      <c r="G10" s="5"/>
      <c r="H10" s="5"/>
      <c r="I10" s="5"/>
      <c r="J10" s="5"/>
      <c r="K10" s="5"/>
      <c r="L10" s="5"/>
      <c r="M10" s="5"/>
    </row>
    <row r="11" spans="1:13" ht="15.75">
      <c r="A11" s="41" t="s">
        <v>13</v>
      </c>
      <c r="B11" s="39">
        <f>(+B12)</f>
        <v>11771.7</v>
      </c>
      <c r="C11" s="42">
        <f>(+C12)</f>
        <v>1670.4</v>
      </c>
      <c r="D11" s="39">
        <f>(C11/B11)*100</f>
        <v>14.189964066362549</v>
      </c>
      <c r="E11" s="40">
        <f>+C11-B11</f>
        <v>-10101.300000000001</v>
      </c>
      <c r="F11" s="40">
        <f>C11/C48*100</f>
        <v>68.60240666967843</v>
      </c>
      <c r="G11" s="5"/>
      <c r="H11" s="5"/>
      <c r="I11" s="5"/>
      <c r="J11" s="5"/>
      <c r="K11" s="5"/>
      <c r="L11" s="5"/>
      <c r="M11" s="5"/>
    </row>
    <row r="12" spans="1:13" ht="15.75" customHeight="1">
      <c r="A12" s="41" t="s">
        <v>14</v>
      </c>
      <c r="B12" s="39">
        <v>11771.7</v>
      </c>
      <c r="C12" s="47">
        <v>1670.4</v>
      </c>
      <c r="D12" s="39">
        <f>(C12/B12)*100</f>
        <v>14.189964066362549</v>
      </c>
      <c r="E12" s="40">
        <f>+C12-B12</f>
        <v>-10101.300000000001</v>
      </c>
      <c r="F12" s="40">
        <f>C12/C48*100</f>
        <v>68.60240666967843</v>
      </c>
      <c r="G12" s="5"/>
      <c r="H12" s="5"/>
      <c r="I12" s="5"/>
      <c r="J12" s="5"/>
      <c r="K12" s="5"/>
      <c r="L12" s="5"/>
      <c r="M12" s="5"/>
    </row>
    <row r="13" spans="1:13" ht="15.75">
      <c r="A13" s="41" t="s">
        <v>15</v>
      </c>
      <c r="B13" s="39">
        <f>+B15+B16</f>
        <v>1930.2</v>
      </c>
      <c r="C13" s="39">
        <f>+C15+C16</f>
        <v>361.70000000000005</v>
      </c>
      <c r="D13" s="39">
        <f>(C13/B13)*100</f>
        <v>18.738990778157707</v>
      </c>
      <c r="E13" s="40">
        <f>+C13-B13</f>
        <v>-1568.5</v>
      </c>
      <c r="F13" s="40">
        <f>C13/C48*100</f>
        <v>14.85481949977412</v>
      </c>
      <c r="G13" s="5"/>
      <c r="H13" s="5"/>
      <c r="I13" s="5"/>
      <c r="J13" s="5"/>
      <c r="K13" s="5"/>
      <c r="L13" s="5"/>
      <c r="M13" s="5"/>
    </row>
    <row r="14" spans="1:13" ht="15.75">
      <c r="A14" s="41" t="s">
        <v>16</v>
      </c>
      <c r="B14" s="43"/>
      <c r="C14" s="44"/>
      <c r="D14" s="39"/>
      <c r="E14" s="40"/>
      <c r="F14" s="45"/>
      <c r="G14" s="5"/>
      <c r="H14" s="5"/>
      <c r="I14" s="5"/>
      <c r="J14" s="5"/>
      <c r="K14" s="5"/>
      <c r="L14" s="5"/>
      <c r="M14" s="5"/>
    </row>
    <row r="15" spans="1:13" ht="15.75">
      <c r="A15" s="41" t="s">
        <v>17</v>
      </c>
      <c r="B15" s="39">
        <v>1850</v>
      </c>
      <c r="C15" s="46">
        <v>356.6</v>
      </c>
      <c r="D15" s="39">
        <f>(C15/B15)*100</f>
        <v>19.27567567567568</v>
      </c>
      <c r="E15" s="40">
        <f>+C15-B15</f>
        <v>-1493.4</v>
      </c>
      <c r="F15" s="40">
        <f>C15/C48*100</f>
        <v>14.645365312743849</v>
      </c>
      <c r="G15" s="5"/>
      <c r="H15" s="5"/>
      <c r="I15" s="5"/>
      <c r="J15" s="5"/>
      <c r="K15" s="5"/>
      <c r="L15" s="5"/>
      <c r="M15" s="5"/>
    </row>
    <row r="16" spans="1:13" ht="15.75">
      <c r="A16" s="41" t="s">
        <v>45</v>
      </c>
      <c r="B16" s="39">
        <v>80.2</v>
      </c>
      <c r="C16" s="46">
        <v>5.1</v>
      </c>
      <c r="D16" s="39">
        <f>(C16/B16)*100</f>
        <v>6.359102244389027</v>
      </c>
      <c r="E16" s="40">
        <f>+C16-B16</f>
        <v>-75.10000000000001</v>
      </c>
      <c r="F16" s="40">
        <f>C16/C48*100</f>
        <v>0.20945418703026816</v>
      </c>
      <c r="G16" s="5"/>
      <c r="H16" s="5"/>
      <c r="I16" s="5"/>
      <c r="J16" s="5"/>
      <c r="K16" s="5"/>
      <c r="L16" s="5"/>
      <c r="M16" s="5"/>
    </row>
    <row r="17" spans="1:13" ht="15.75">
      <c r="A17" s="41" t="s">
        <v>18</v>
      </c>
      <c r="B17" s="39">
        <v>40</v>
      </c>
      <c r="C17" s="47">
        <v>0.9</v>
      </c>
      <c r="D17" s="39">
        <f>(C17/B17)*100</f>
        <v>2.25</v>
      </c>
      <c r="E17" s="40">
        <f>+C17-B17</f>
        <v>-39.1</v>
      </c>
      <c r="F17" s="40">
        <f>C17/C48*100</f>
        <v>0.03696250359357674</v>
      </c>
      <c r="G17" s="5"/>
      <c r="H17" s="5"/>
      <c r="I17" s="5"/>
      <c r="J17" s="5"/>
      <c r="K17" s="5"/>
      <c r="L17" s="5"/>
      <c r="M17" s="5"/>
    </row>
    <row r="18" spans="1:13" ht="15.75">
      <c r="A18" s="41" t="s">
        <v>19</v>
      </c>
      <c r="B18" s="39"/>
      <c r="C18" s="47"/>
      <c r="D18" s="39"/>
      <c r="E18" s="40"/>
      <c r="F18" s="45"/>
      <c r="G18" s="5"/>
      <c r="H18" s="5"/>
      <c r="I18" s="5"/>
      <c r="J18" s="5"/>
      <c r="K18" s="5"/>
      <c r="L18" s="5"/>
      <c r="M18" s="5"/>
    </row>
    <row r="19" spans="1:13" ht="15.75">
      <c r="A19" s="7" t="s">
        <v>20</v>
      </c>
      <c r="B19" s="42">
        <f>+B20+B21+B22+B23+B24</f>
        <v>0</v>
      </c>
      <c r="C19" s="47">
        <f>+C20+C21+C22+C23+C24</f>
        <v>1</v>
      </c>
      <c r="D19" s="39" t="e">
        <f>(C19/B19)*100</f>
        <v>#DIV/0!</v>
      </c>
      <c r="E19" s="40">
        <f>+C19-B19</f>
        <v>1</v>
      </c>
      <c r="F19" s="40">
        <f>C19/C48*100</f>
        <v>0.04106944843730749</v>
      </c>
      <c r="G19" s="5"/>
      <c r="H19" s="5"/>
      <c r="I19" s="5"/>
      <c r="J19" s="5"/>
      <c r="K19" s="5"/>
      <c r="L19" s="5"/>
      <c r="M19" s="5"/>
    </row>
    <row r="20" spans="1:13" ht="15.75">
      <c r="A20" s="41" t="s">
        <v>46</v>
      </c>
      <c r="B20" s="42"/>
      <c r="C20" s="42"/>
      <c r="D20" s="39" t="e">
        <f>(C20/B20)*100</f>
        <v>#DIV/0!</v>
      </c>
      <c r="E20" s="40">
        <f>+C20-B20</f>
        <v>0</v>
      </c>
      <c r="F20" s="40">
        <f>C20/C48*100</f>
        <v>0</v>
      </c>
      <c r="G20" s="5"/>
      <c r="H20" s="5"/>
      <c r="I20" s="5"/>
      <c r="J20" s="5"/>
      <c r="K20" s="5"/>
      <c r="L20" s="5"/>
      <c r="M20" s="5"/>
    </row>
    <row r="21" spans="1:13" ht="15.75">
      <c r="A21" s="41" t="s">
        <v>47</v>
      </c>
      <c r="B21" s="42"/>
      <c r="C21" s="42"/>
      <c r="D21" s="39"/>
      <c r="E21" s="40"/>
      <c r="F21" s="45"/>
      <c r="G21" s="5"/>
      <c r="H21" s="5"/>
      <c r="I21" s="5"/>
      <c r="J21" s="5"/>
      <c r="K21" s="5"/>
      <c r="L21" s="5"/>
      <c r="M21" s="5"/>
    </row>
    <row r="22" spans="1:13" ht="15.75">
      <c r="A22" s="41" t="s">
        <v>51</v>
      </c>
      <c r="B22" s="39"/>
      <c r="C22" s="42"/>
      <c r="D22" s="39"/>
      <c r="E22" s="40"/>
      <c r="F22" s="45"/>
      <c r="G22" s="5"/>
      <c r="H22" s="5"/>
      <c r="I22" s="5"/>
      <c r="J22" s="5"/>
      <c r="K22" s="5"/>
      <c r="L22" s="5"/>
      <c r="M22" s="5"/>
    </row>
    <row r="23" spans="1:13" ht="15.75">
      <c r="A23" s="41" t="s">
        <v>48</v>
      </c>
      <c r="B23" s="39"/>
      <c r="C23" s="42"/>
      <c r="D23" s="39"/>
      <c r="E23" s="40"/>
      <c r="F23" s="40">
        <f>C23/C48*100</f>
        <v>0</v>
      </c>
      <c r="G23" s="5"/>
      <c r="H23" s="5"/>
      <c r="I23" s="5"/>
      <c r="J23" s="5"/>
      <c r="K23" s="5"/>
      <c r="L23" s="5"/>
      <c r="M23" s="5"/>
    </row>
    <row r="24" spans="1:13" ht="15.75">
      <c r="A24" s="41" t="s">
        <v>63</v>
      </c>
      <c r="B24" s="39"/>
      <c r="C24" s="42">
        <v>1</v>
      </c>
      <c r="D24" s="39" t="e">
        <f>(C24/B24)*100</f>
        <v>#DIV/0!</v>
      </c>
      <c r="E24" s="40"/>
      <c r="F24" s="40">
        <f>C24/C48*100</f>
        <v>0.04106944843730749</v>
      </c>
      <c r="G24" s="5"/>
      <c r="H24" s="5"/>
      <c r="I24" s="5"/>
      <c r="J24" s="5"/>
      <c r="K24" s="5"/>
      <c r="L24" s="5"/>
      <c r="M24" s="5"/>
    </row>
    <row r="25" spans="1:13" ht="15.75">
      <c r="A25" s="12" t="s">
        <v>21</v>
      </c>
      <c r="B25" s="38">
        <f>(B27+B31+B33+B36+B37+B35)</f>
        <v>8537.8</v>
      </c>
      <c r="C25" s="38">
        <f>(C27+C31+C33+C36+C37+C35)</f>
        <v>378</v>
      </c>
      <c r="D25" s="39">
        <f>(C25/B25)*100</f>
        <v>4.427370048490244</v>
      </c>
      <c r="E25" s="40">
        <f>+C25-B25</f>
        <v>-8159.799999999999</v>
      </c>
      <c r="F25" s="40">
        <f>C25/C48*100</f>
        <v>15.524251509302228</v>
      </c>
      <c r="G25" s="5"/>
      <c r="H25" s="5"/>
      <c r="I25" s="5"/>
      <c r="J25" s="5"/>
      <c r="K25" s="5"/>
      <c r="L25" s="5"/>
      <c r="M25" s="5"/>
    </row>
    <row r="26" spans="1:13" ht="15.75">
      <c r="A26" s="41" t="s">
        <v>22</v>
      </c>
      <c r="B26" s="39"/>
      <c r="C26" s="42"/>
      <c r="D26" s="39"/>
      <c r="E26" s="40"/>
      <c r="F26" s="45"/>
      <c r="G26" s="5"/>
      <c r="H26" s="5"/>
      <c r="I26" s="5"/>
      <c r="J26" s="5"/>
      <c r="K26" s="5"/>
      <c r="L26" s="5"/>
      <c r="M26" s="5"/>
    </row>
    <row r="27" spans="1:13" ht="15.75">
      <c r="A27" s="41" t="s">
        <v>23</v>
      </c>
      <c r="B27" s="39">
        <f>(B28+B29+B30)</f>
        <v>1652.7999999999997</v>
      </c>
      <c r="C27" s="48">
        <f>(C28+C29)</f>
        <v>90.9</v>
      </c>
      <c r="D27" s="39">
        <f aca="true" t="shared" si="0" ref="D27:D33">(C27/B27)*100</f>
        <v>5.499757986447242</v>
      </c>
      <c r="E27" s="40">
        <f aca="true" t="shared" si="1" ref="E27:E33">+C27-B27</f>
        <v>-1561.8999999999996</v>
      </c>
      <c r="F27" s="40">
        <f>C27/C48*100</f>
        <v>3.7332128629512504</v>
      </c>
      <c r="G27" s="5"/>
      <c r="H27" s="5"/>
      <c r="I27" s="5"/>
      <c r="J27" s="5"/>
      <c r="K27" s="5"/>
      <c r="L27" s="5"/>
      <c r="M27" s="5"/>
    </row>
    <row r="28" spans="1:13" ht="15.75">
      <c r="A28" s="41" t="s">
        <v>67</v>
      </c>
      <c r="B28" s="39">
        <v>1278.6</v>
      </c>
      <c r="C28" s="47">
        <v>84.2</v>
      </c>
      <c r="D28" s="39">
        <f t="shared" si="0"/>
        <v>6.585327702174254</v>
      </c>
      <c r="E28" s="40">
        <f t="shared" si="1"/>
        <v>-1194.3999999999999</v>
      </c>
      <c r="F28" s="40">
        <f>C28/C48*100</f>
        <v>3.4580475584212906</v>
      </c>
      <c r="G28" s="5"/>
      <c r="H28" s="5"/>
      <c r="I28" s="5"/>
      <c r="J28" s="5"/>
      <c r="K28" s="5"/>
      <c r="L28" s="5"/>
      <c r="M28" s="5"/>
    </row>
    <row r="29" spans="1:13" ht="15.75">
      <c r="A29" s="41" t="s">
        <v>24</v>
      </c>
      <c r="B29" s="39">
        <v>234.6</v>
      </c>
      <c r="C29" s="42">
        <v>6.7</v>
      </c>
      <c r="D29" s="39">
        <f t="shared" si="0"/>
        <v>2.8559249786871272</v>
      </c>
      <c r="E29" s="40">
        <f t="shared" si="1"/>
        <v>-227.9</v>
      </c>
      <c r="F29" s="40">
        <f>C29/C48*100</f>
        <v>0.27516530452996013</v>
      </c>
      <c r="G29" s="5"/>
      <c r="H29" s="5"/>
      <c r="I29" s="5"/>
      <c r="J29" s="5"/>
      <c r="K29" s="5"/>
      <c r="L29" s="5"/>
      <c r="M29" s="5"/>
    </row>
    <row r="30" spans="1:13" ht="15.75">
      <c r="A30" s="41" t="s">
        <v>66</v>
      </c>
      <c r="B30" s="39">
        <v>139.6</v>
      </c>
      <c r="C30" s="42">
        <v>0</v>
      </c>
      <c r="D30" s="39"/>
      <c r="E30" s="40"/>
      <c r="F30" s="40"/>
      <c r="G30" s="5"/>
      <c r="H30" s="5"/>
      <c r="I30" s="5"/>
      <c r="J30" s="5"/>
      <c r="K30" s="5"/>
      <c r="L30" s="5"/>
      <c r="M30" s="5"/>
    </row>
    <row r="31" spans="1:13" ht="15.75">
      <c r="A31" s="7" t="s">
        <v>54</v>
      </c>
      <c r="B31" s="39">
        <f>+B32</f>
        <v>350</v>
      </c>
      <c r="C31" s="39">
        <f>+C32</f>
        <v>11.3</v>
      </c>
      <c r="D31" s="39">
        <f t="shared" si="0"/>
        <v>3.2285714285714286</v>
      </c>
      <c r="E31" s="40">
        <f t="shared" si="1"/>
        <v>-338.7</v>
      </c>
      <c r="F31" s="40">
        <f>C31/C48*100</f>
        <v>0.4640847673415746</v>
      </c>
      <c r="G31" s="5"/>
      <c r="H31" s="5"/>
      <c r="I31" s="5"/>
      <c r="J31" s="5"/>
      <c r="K31" s="5"/>
      <c r="L31" s="5"/>
      <c r="M31" s="5"/>
    </row>
    <row r="32" spans="1:13" ht="15.75">
      <c r="A32" s="41" t="s">
        <v>25</v>
      </c>
      <c r="B32" s="39">
        <v>350</v>
      </c>
      <c r="C32" s="42">
        <v>11.3</v>
      </c>
      <c r="D32" s="39">
        <f t="shared" si="0"/>
        <v>3.2285714285714286</v>
      </c>
      <c r="E32" s="40">
        <f t="shared" si="1"/>
        <v>-338.7</v>
      </c>
      <c r="F32" s="40">
        <f>C32/C48*100</f>
        <v>0.4640847673415746</v>
      </c>
      <c r="G32" s="5"/>
      <c r="H32" s="5"/>
      <c r="I32" s="5"/>
      <c r="J32" s="5"/>
      <c r="K32" s="5"/>
      <c r="L32" s="5"/>
      <c r="M32" s="5"/>
    </row>
    <row r="33" spans="1:13" ht="35.25" customHeight="1">
      <c r="A33" s="76" t="s">
        <v>61</v>
      </c>
      <c r="B33" s="39">
        <v>73</v>
      </c>
      <c r="C33" s="42">
        <v>23</v>
      </c>
      <c r="D33" s="39">
        <f t="shared" si="0"/>
        <v>31.506849315068493</v>
      </c>
      <c r="E33" s="40">
        <f t="shared" si="1"/>
        <v>-50</v>
      </c>
      <c r="F33" s="40">
        <f>C33/C48*100</f>
        <v>0.9445973140580722</v>
      </c>
      <c r="G33" s="5"/>
      <c r="H33" s="5"/>
      <c r="I33" s="5"/>
      <c r="J33" s="5"/>
      <c r="K33" s="5"/>
      <c r="L33" s="5"/>
      <c r="M33" s="5"/>
    </row>
    <row r="34" spans="1:13" ht="18.75" customHeight="1">
      <c r="A34" s="76" t="s">
        <v>62</v>
      </c>
      <c r="B34" s="39"/>
      <c r="C34" s="42"/>
      <c r="D34" s="39"/>
      <c r="E34" s="40"/>
      <c r="F34" s="45"/>
      <c r="G34" s="5"/>
      <c r="H34" s="5"/>
      <c r="I34" s="5"/>
      <c r="J34" s="5"/>
      <c r="K34" s="5"/>
      <c r="L34" s="5"/>
      <c r="M34" s="5"/>
    </row>
    <row r="35" spans="1:13" ht="15.75">
      <c r="A35" s="41" t="s">
        <v>26</v>
      </c>
      <c r="B35" s="39">
        <v>5500</v>
      </c>
      <c r="C35" s="47">
        <v>203.7</v>
      </c>
      <c r="D35" s="39">
        <f>(C35/B35)*100</f>
        <v>3.703636363636363</v>
      </c>
      <c r="E35" s="40">
        <f aca="true" t="shared" si="2" ref="E35:E46">+C35-B35</f>
        <v>-5296.3</v>
      </c>
      <c r="F35" s="40">
        <f>C35/C48*100</f>
        <v>8.365846646679534</v>
      </c>
      <c r="G35" s="5"/>
      <c r="H35" s="5"/>
      <c r="I35" s="5"/>
      <c r="J35" s="5"/>
      <c r="K35" s="5"/>
      <c r="L35" s="5"/>
      <c r="M35" s="5"/>
    </row>
    <row r="36" spans="1:13" ht="15.75">
      <c r="A36" s="41" t="s">
        <v>27</v>
      </c>
      <c r="B36" s="39">
        <v>432</v>
      </c>
      <c r="C36" s="42">
        <v>49.1</v>
      </c>
      <c r="D36" s="39">
        <f>(C36/B36)*100</f>
        <v>11.365740740740742</v>
      </c>
      <c r="E36" s="40">
        <f t="shared" si="2"/>
        <v>-382.9</v>
      </c>
      <c r="F36" s="40">
        <f>C36/C48*100</f>
        <v>2.0165099182717974</v>
      </c>
      <c r="G36" s="5"/>
      <c r="H36" s="5"/>
      <c r="I36" s="5"/>
      <c r="J36" s="5"/>
      <c r="K36" s="5"/>
      <c r="L36" s="5"/>
      <c r="M36" s="5"/>
    </row>
    <row r="37" spans="1:13" ht="15.75">
      <c r="A37" s="41" t="s">
        <v>28</v>
      </c>
      <c r="B37" s="39">
        <v>530</v>
      </c>
      <c r="C37" s="42">
        <v>0</v>
      </c>
      <c r="D37" s="39">
        <f>(C37/B37)*100</f>
        <v>0</v>
      </c>
      <c r="E37" s="40">
        <f t="shared" si="2"/>
        <v>-530</v>
      </c>
      <c r="F37" s="40">
        <f>C37/C48*100</f>
        <v>0</v>
      </c>
      <c r="G37" s="5"/>
      <c r="H37" s="5"/>
      <c r="I37" s="5"/>
      <c r="J37" s="5"/>
      <c r="K37" s="5"/>
      <c r="L37" s="5"/>
      <c r="M37" s="5"/>
    </row>
    <row r="38" spans="1:13" ht="15.75">
      <c r="A38" s="12" t="s">
        <v>53</v>
      </c>
      <c r="B38" s="38">
        <f>B40+B45+B46</f>
        <v>100077.29999999999</v>
      </c>
      <c r="C38" s="38">
        <f>C40+C45+C46</f>
        <v>28068.7</v>
      </c>
      <c r="D38" s="39">
        <f>(C38/B38)*100</f>
        <v>28.04701965380761</v>
      </c>
      <c r="E38" s="40">
        <f t="shared" si="2"/>
        <v>-72008.59999999999</v>
      </c>
      <c r="F38" s="40"/>
      <c r="G38" s="5"/>
      <c r="H38" s="5"/>
      <c r="I38" s="5"/>
      <c r="J38" s="5"/>
      <c r="K38" s="5"/>
      <c r="L38" s="5"/>
      <c r="M38" s="5"/>
    </row>
    <row r="39" spans="1:13" ht="15.75">
      <c r="A39" s="13" t="s">
        <v>53</v>
      </c>
      <c r="B39" s="43"/>
      <c r="C39" s="42"/>
      <c r="D39" s="39"/>
      <c r="E39" s="40"/>
      <c r="F39" s="45"/>
      <c r="G39" s="5"/>
      <c r="H39" s="5"/>
      <c r="I39" s="5"/>
      <c r="J39" s="5"/>
      <c r="K39" s="5"/>
      <c r="L39" s="5"/>
      <c r="M39" s="5"/>
    </row>
    <row r="40" spans="1:13" ht="15.75">
      <c r="A40" s="13" t="s">
        <v>29</v>
      </c>
      <c r="B40" s="78">
        <f>+B41+B42+B43+B44</f>
        <v>99687.09999999999</v>
      </c>
      <c r="C40" s="78">
        <f>+C41+C42+C43+C44</f>
        <v>28374.8</v>
      </c>
      <c r="D40" s="39">
        <f aca="true" t="shared" si="3" ref="D40:D47">(C40/B40)*100</f>
        <v>28.463863428668308</v>
      </c>
      <c r="E40" s="40">
        <f t="shared" si="2"/>
        <v>-71312.29999999999</v>
      </c>
      <c r="F40" s="45"/>
      <c r="G40" s="5"/>
      <c r="H40" s="5"/>
      <c r="I40" s="5"/>
      <c r="J40" s="5"/>
      <c r="K40" s="5"/>
      <c r="L40" s="5"/>
      <c r="M40" s="5"/>
    </row>
    <row r="41" spans="1:13" ht="15.75">
      <c r="A41" s="49" t="s">
        <v>50</v>
      </c>
      <c r="B41" s="39">
        <v>14774</v>
      </c>
      <c r="C41" s="42">
        <v>2698.7</v>
      </c>
      <c r="D41" s="39">
        <f t="shared" si="3"/>
        <v>18.26654934344118</v>
      </c>
      <c r="E41" s="40">
        <f t="shared" si="2"/>
        <v>-12075.3</v>
      </c>
      <c r="F41" s="45"/>
      <c r="G41" s="5"/>
      <c r="H41" s="5"/>
      <c r="I41" s="5"/>
      <c r="J41" s="5"/>
      <c r="K41" s="5"/>
      <c r="L41" s="5"/>
      <c r="M41" s="5"/>
    </row>
    <row r="42" spans="1:13" ht="15.75">
      <c r="A42" s="49" t="s">
        <v>31</v>
      </c>
      <c r="B42" s="39">
        <v>25600.1</v>
      </c>
      <c r="C42" s="42">
        <v>15867.4</v>
      </c>
      <c r="D42" s="39">
        <f t="shared" si="3"/>
        <v>61.9817891336362</v>
      </c>
      <c r="E42" s="40">
        <f t="shared" si="2"/>
        <v>-9732.699999999999</v>
      </c>
      <c r="F42" s="45"/>
      <c r="G42" s="5"/>
      <c r="H42" s="5"/>
      <c r="I42" s="5"/>
      <c r="J42" s="5"/>
      <c r="K42" s="5"/>
      <c r="L42" s="5"/>
      <c r="M42" s="5"/>
    </row>
    <row r="43" spans="1:13" ht="15.75">
      <c r="A43" s="49" t="s">
        <v>30</v>
      </c>
      <c r="B43" s="39">
        <v>59286.8</v>
      </c>
      <c r="C43" s="42">
        <v>9808.7</v>
      </c>
      <c r="D43" s="39">
        <f t="shared" si="3"/>
        <v>16.54449219725133</v>
      </c>
      <c r="E43" s="40">
        <f t="shared" si="2"/>
        <v>-49478.100000000006</v>
      </c>
      <c r="F43" s="45"/>
      <c r="G43" s="5"/>
      <c r="H43" s="5"/>
      <c r="I43" s="5"/>
      <c r="J43" s="5"/>
      <c r="K43" s="5"/>
      <c r="L43" s="5"/>
      <c r="M43" s="5"/>
    </row>
    <row r="44" spans="1:13" ht="15.75">
      <c r="A44" s="49" t="s">
        <v>52</v>
      </c>
      <c r="B44" s="39">
        <v>26.2</v>
      </c>
      <c r="C44" s="42">
        <v>0</v>
      </c>
      <c r="D44" s="39">
        <f t="shared" si="3"/>
        <v>0</v>
      </c>
      <c r="E44" s="40">
        <f t="shared" si="2"/>
        <v>-26.2</v>
      </c>
      <c r="F44" s="45"/>
      <c r="G44" s="5"/>
      <c r="H44" s="5"/>
      <c r="I44" s="5"/>
      <c r="J44" s="5"/>
      <c r="K44" s="5"/>
      <c r="L44" s="5"/>
      <c r="M44" s="5"/>
    </row>
    <row r="45" spans="1:13" ht="15.75">
      <c r="A45" s="49" t="s">
        <v>74</v>
      </c>
      <c r="B45" s="39">
        <v>390.2</v>
      </c>
      <c r="C45" s="42">
        <v>22.9</v>
      </c>
      <c r="D45" s="39">
        <f t="shared" si="3"/>
        <v>5.868785238339313</v>
      </c>
      <c r="E45" s="40">
        <f t="shared" si="2"/>
        <v>-367.3</v>
      </c>
      <c r="F45" s="40">
        <f>C45/C48*100</f>
        <v>0.9404903692143413</v>
      </c>
      <c r="G45" s="5"/>
      <c r="H45" s="5"/>
      <c r="I45" s="5"/>
      <c r="J45" s="5"/>
      <c r="K45" s="5"/>
      <c r="L45" s="5"/>
      <c r="M45" s="5"/>
    </row>
    <row r="46" spans="1:13" ht="15.75">
      <c r="A46" s="81" t="s">
        <v>68</v>
      </c>
      <c r="B46" s="39">
        <v>0</v>
      </c>
      <c r="C46" s="42">
        <v>-329</v>
      </c>
      <c r="D46" s="39" t="e">
        <f t="shared" si="3"/>
        <v>#DIV/0!</v>
      </c>
      <c r="E46" s="40">
        <f t="shared" si="2"/>
        <v>-329</v>
      </c>
      <c r="F46" s="45"/>
      <c r="G46" s="5"/>
      <c r="H46" s="5"/>
      <c r="I46" s="5"/>
      <c r="J46" s="5"/>
      <c r="K46" s="5"/>
      <c r="L46" s="5"/>
      <c r="M46" s="5"/>
    </row>
    <row r="47" spans="1:13" ht="15.75">
      <c r="A47" s="14" t="s">
        <v>32</v>
      </c>
      <c r="B47" s="38">
        <f>(B10+B38+B25)</f>
        <v>122356.99999999999</v>
      </c>
      <c r="C47" s="38">
        <f>(C10+C38+C25)</f>
        <v>30480.7</v>
      </c>
      <c r="D47" s="39">
        <f t="shared" si="3"/>
        <v>24.911284192976293</v>
      </c>
      <c r="E47" s="38">
        <f>(E10+E40+E25)</f>
        <v>-91179.99999999999</v>
      </c>
      <c r="F47" s="45"/>
      <c r="G47" s="5"/>
      <c r="H47" s="5"/>
      <c r="I47" s="5"/>
      <c r="J47" s="5"/>
      <c r="K47" s="5"/>
      <c r="L47" s="5"/>
      <c r="M47" s="5"/>
    </row>
    <row r="48" spans="1:13" ht="15.75">
      <c r="A48" s="49" t="s">
        <v>64</v>
      </c>
      <c r="B48" s="39">
        <f>+B10+B25+B45</f>
        <v>22669.9</v>
      </c>
      <c r="C48" s="39">
        <f>+C10+C25+C45</f>
        <v>2434.9</v>
      </c>
      <c r="D48" s="39">
        <f>(C48/B48)*100</f>
        <v>10.740673756831745</v>
      </c>
      <c r="E48" s="39">
        <f>+E10+E25</f>
        <v>-19867.7</v>
      </c>
      <c r="F48" s="45"/>
      <c r="G48" s="5"/>
      <c r="H48" s="5"/>
      <c r="I48" s="5"/>
      <c r="J48" s="5"/>
      <c r="K48" s="5"/>
      <c r="L48" s="5"/>
      <c r="M48" s="5"/>
    </row>
    <row r="49" spans="1:6" ht="15.75">
      <c r="A49" s="50"/>
      <c r="B49" s="45"/>
      <c r="C49" s="45"/>
      <c r="D49" s="39"/>
      <c r="E49" s="45"/>
      <c r="F49" s="51"/>
    </row>
    <row r="50" spans="1:6" ht="18.75" customHeight="1">
      <c r="A50" s="18"/>
      <c r="B50" s="19" t="s">
        <v>2</v>
      </c>
      <c r="C50" s="20" t="s">
        <v>3</v>
      </c>
      <c r="D50" s="21" t="s">
        <v>4</v>
      </c>
      <c r="E50" s="70" t="s">
        <v>5</v>
      </c>
      <c r="F50" s="75" t="s">
        <v>55</v>
      </c>
    </row>
    <row r="51" spans="1:6" ht="17.25" customHeight="1">
      <c r="A51" s="23" t="s">
        <v>6</v>
      </c>
      <c r="B51" s="24" t="s">
        <v>71</v>
      </c>
      <c r="C51" s="25" t="s">
        <v>73</v>
      </c>
      <c r="D51" s="26" t="s">
        <v>7</v>
      </c>
      <c r="E51" s="71" t="s">
        <v>8</v>
      </c>
      <c r="F51" s="28" t="s">
        <v>59</v>
      </c>
    </row>
    <row r="52" spans="1:6" ht="15.75" customHeight="1">
      <c r="A52" s="23" t="s">
        <v>9</v>
      </c>
      <c r="B52" s="24"/>
      <c r="C52" s="28"/>
      <c r="D52" s="26" t="s">
        <v>10</v>
      </c>
      <c r="E52" s="72" t="s">
        <v>11</v>
      </c>
      <c r="F52" s="28" t="s">
        <v>60</v>
      </c>
    </row>
    <row r="53" spans="1:6" ht="12.75" customHeight="1">
      <c r="A53" s="30"/>
      <c r="B53" s="31"/>
      <c r="C53" s="32"/>
      <c r="D53" s="33"/>
      <c r="E53" s="73"/>
      <c r="F53" s="74"/>
    </row>
    <row r="54" spans="1:6" ht="15.75">
      <c r="A54" s="52" t="s">
        <v>33</v>
      </c>
      <c r="B54" s="35"/>
      <c r="C54" s="41"/>
      <c r="D54" s="41"/>
      <c r="E54" s="35"/>
      <c r="F54" s="51"/>
    </row>
    <row r="55" spans="1:6" ht="15.75">
      <c r="A55" s="53" t="s">
        <v>34</v>
      </c>
      <c r="B55" s="80">
        <v>12179.7</v>
      </c>
      <c r="C55" s="54">
        <v>2077.5</v>
      </c>
      <c r="D55" s="39">
        <f aca="true" t="shared" si="4" ref="D55:D65">(C55/B55)*100</f>
        <v>17.057070371191408</v>
      </c>
      <c r="E55" s="40">
        <f aca="true" t="shared" si="5" ref="E55:E65">+C55-B55</f>
        <v>-10102.2</v>
      </c>
      <c r="F55" s="40">
        <f>C55/C65*100</f>
        <v>6.819972424660232</v>
      </c>
    </row>
    <row r="56" spans="1:6" ht="15.75">
      <c r="A56" s="53" t="s">
        <v>65</v>
      </c>
      <c r="B56" s="80">
        <v>627</v>
      </c>
      <c r="C56" s="54">
        <v>104.6</v>
      </c>
      <c r="D56" s="39">
        <f t="shared" si="4"/>
        <v>16.68261562998405</v>
      </c>
      <c r="E56" s="40">
        <f t="shared" si="5"/>
        <v>-522.4</v>
      </c>
      <c r="F56" s="40">
        <f>C56/C65*100</f>
        <v>0.3433786356772372</v>
      </c>
    </row>
    <row r="57" spans="1:6" ht="30" customHeight="1">
      <c r="A57" s="53" t="s">
        <v>70</v>
      </c>
      <c r="B57" s="56">
        <v>1343.4</v>
      </c>
      <c r="C57" s="77">
        <v>185.1</v>
      </c>
      <c r="D57" s="39">
        <f t="shared" si="4"/>
        <v>13.778472532380526</v>
      </c>
      <c r="E57" s="40">
        <f t="shared" si="5"/>
        <v>-1158.3000000000002</v>
      </c>
      <c r="F57" s="40">
        <f>C57/C65*100</f>
        <v>0.607642308449872</v>
      </c>
    </row>
    <row r="58" spans="1:6" ht="15.75">
      <c r="A58" s="53" t="s">
        <v>35</v>
      </c>
      <c r="B58" s="57">
        <v>16962</v>
      </c>
      <c r="C58" s="58">
        <v>1340</v>
      </c>
      <c r="D58" s="39">
        <f t="shared" si="4"/>
        <v>7.900011791062375</v>
      </c>
      <c r="E58" s="40">
        <f t="shared" si="5"/>
        <v>-15622</v>
      </c>
      <c r="F58" s="40">
        <f>C58/C65*100</f>
        <v>4.398923248637647</v>
      </c>
    </row>
    <row r="59" spans="1:6" ht="15.75">
      <c r="A59" s="53" t="s">
        <v>36</v>
      </c>
      <c r="B59" s="57">
        <v>18639.6</v>
      </c>
      <c r="C59" s="58">
        <v>14733.7</v>
      </c>
      <c r="D59" s="39">
        <f t="shared" si="4"/>
        <v>79.0451511835018</v>
      </c>
      <c r="E59" s="40">
        <f t="shared" si="5"/>
        <v>-3905.899999999998</v>
      </c>
      <c r="F59" s="40">
        <f>C59/C65*100</f>
        <v>48.367474230188435</v>
      </c>
    </row>
    <row r="60" spans="1:6" ht="15.75">
      <c r="A60" s="53" t="s">
        <v>37</v>
      </c>
      <c r="B60" s="57">
        <v>58697.4</v>
      </c>
      <c r="C60" s="58">
        <v>9809.1</v>
      </c>
      <c r="D60" s="39">
        <f t="shared" si="4"/>
        <v>16.711302374551515</v>
      </c>
      <c r="E60" s="40">
        <f t="shared" si="5"/>
        <v>-48888.3</v>
      </c>
      <c r="F60" s="40">
        <f>C60/C65*100</f>
        <v>32.2011030135907</v>
      </c>
    </row>
    <row r="61" spans="1:6" ht="15.75" customHeight="1">
      <c r="A61" s="53" t="s">
        <v>38</v>
      </c>
      <c r="B61" s="57">
        <v>1447.4</v>
      </c>
      <c r="C61" s="57">
        <v>236.8</v>
      </c>
      <c r="D61" s="39">
        <f t="shared" si="4"/>
        <v>16.360370319193034</v>
      </c>
      <c r="E61" s="40">
        <f t="shared" si="5"/>
        <v>-1210.6000000000001</v>
      </c>
      <c r="F61" s="40">
        <f>C61/C65*100</f>
        <v>0.7773619591622349</v>
      </c>
    </row>
    <row r="62" spans="1:6" ht="15.75">
      <c r="A62" s="53" t="s">
        <v>39</v>
      </c>
      <c r="B62" s="57">
        <v>2409.2</v>
      </c>
      <c r="C62" s="58">
        <v>82</v>
      </c>
      <c r="D62" s="39">
        <f t="shared" si="4"/>
        <v>3.4036194587414914</v>
      </c>
      <c r="E62" s="40">
        <f t="shared" si="5"/>
        <v>-2327.2</v>
      </c>
      <c r="F62" s="40">
        <f>C62/C65*100</f>
        <v>0.26918784058827394</v>
      </c>
    </row>
    <row r="63" spans="1:6" ht="15.75">
      <c r="A63" s="53" t="s">
        <v>69</v>
      </c>
      <c r="B63" s="57">
        <v>1110</v>
      </c>
      <c r="C63" s="58">
        <v>235</v>
      </c>
      <c r="D63" s="39">
        <f t="shared" si="4"/>
        <v>21.17117117117117</v>
      </c>
      <c r="E63" s="40">
        <f t="shared" si="5"/>
        <v>-875</v>
      </c>
      <c r="F63" s="40">
        <f>C63/C67*100</f>
        <v>1256.6844919785608</v>
      </c>
    </row>
    <row r="64" spans="1:6" ht="15.75">
      <c r="A64" s="53" t="s">
        <v>40</v>
      </c>
      <c r="B64" s="57">
        <v>9391.3</v>
      </c>
      <c r="C64" s="58">
        <v>1658.2</v>
      </c>
      <c r="D64" s="39">
        <f t="shared" si="4"/>
        <v>17.65676743368863</v>
      </c>
      <c r="E64" s="40">
        <f t="shared" si="5"/>
        <v>-7733.099999999999</v>
      </c>
      <c r="F64" s="40">
        <f>C64/C65*100</f>
        <v>5.4435033812619</v>
      </c>
    </row>
    <row r="65" spans="1:6" ht="15.75">
      <c r="A65" s="59" t="s">
        <v>41</v>
      </c>
      <c r="B65" s="60">
        <f>SUM(B55:B64)</f>
        <v>122807</v>
      </c>
      <c r="C65" s="79">
        <f>SUM(C55:C64)</f>
        <v>30462</v>
      </c>
      <c r="D65" s="39">
        <f t="shared" si="4"/>
        <v>24.80477497211071</v>
      </c>
      <c r="E65" s="40">
        <f t="shared" si="5"/>
        <v>-92345</v>
      </c>
      <c r="F65" s="55"/>
    </row>
    <row r="66" spans="1:6" ht="15.75">
      <c r="A66" s="82"/>
      <c r="B66" s="82"/>
      <c r="C66" s="61"/>
      <c r="D66" s="39"/>
      <c r="E66" s="40"/>
      <c r="F66" s="51"/>
    </row>
    <row r="67" spans="1:6" ht="15.75">
      <c r="A67" s="62" t="s">
        <v>42</v>
      </c>
      <c r="B67" s="63">
        <f>+B47-B65</f>
        <v>-450.00000000001455</v>
      </c>
      <c r="C67" s="63">
        <f>+C47-C65</f>
        <v>18.700000000000728</v>
      </c>
      <c r="D67" s="38"/>
      <c r="E67" s="40"/>
      <c r="F67" s="51"/>
    </row>
    <row r="68" spans="1:6" ht="15.75">
      <c r="A68" s="64"/>
      <c r="B68" s="65"/>
      <c r="C68" s="65"/>
      <c r="D68" s="65"/>
      <c r="E68" s="65"/>
      <c r="F68" s="51"/>
    </row>
    <row r="69" spans="1:6" ht="15.75">
      <c r="A69" s="66"/>
      <c r="B69" s="66"/>
      <c r="C69" s="67"/>
      <c r="D69" s="68"/>
      <c r="E69" s="69"/>
      <c r="F69" s="51"/>
    </row>
    <row r="70" spans="1:6" ht="15.75">
      <c r="A70" s="50" t="s">
        <v>43</v>
      </c>
      <c r="B70" s="50"/>
      <c r="C70" s="50"/>
      <c r="D70" s="68"/>
      <c r="E70" s="69"/>
      <c r="F70" s="51"/>
    </row>
    <row r="71" spans="1:6" ht="15.75">
      <c r="A71" s="50" t="s">
        <v>44</v>
      </c>
      <c r="B71" s="50"/>
      <c r="C71" s="50"/>
      <c r="D71" s="68"/>
      <c r="E71" s="69"/>
      <c r="F71" s="51"/>
    </row>
    <row r="72" spans="1:5" ht="15.75">
      <c r="A72" s="8"/>
      <c r="B72" s="8"/>
      <c r="C72" s="9"/>
      <c r="D72" s="10"/>
      <c r="E72" s="11"/>
    </row>
  </sheetData>
  <mergeCells count="1">
    <mergeCell ref="A66:B66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2012-02-08T12:01:48Z</cp:lastPrinted>
  <dcterms:created xsi:type="dcterms:W3CDTF">2001-12-07T07:47:07Z</dcterms:created>
  <dcterms:modified xsi:type="dcterms:W3CDTF">2012-03-06T13:25:08Z</dcterms:modified>
  <cp:category/>
  <cp:version/>
  <cp:contentType/>
  <cp:contentStatus/>
  <cp:revision>1</cp:revision>
</cp:coreProperties>
</file>