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'Лист3'!$A$1:$CE$25</definedName>
  </definedNames>
  <calcPr fullCalcOnLoad="1"/>
</workbook>
</file>

<file path=xl/sharedStrings.xml><?xml version="1.0" encoding="utf-8"?>
<sst xmlns="http://schemas.openxmlformats.org/spreadsheetml/2006/main" count="137" uniqueCount="59">
  <si>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</si>
  <si>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</si>
  <si>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</si>
  <si>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</si>
  <si>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</si>
  <si>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</si>
  <si>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</si>
  <si>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</si>
  <si>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</si>
  <si>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</si>
  <si>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</si>
  <si>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</si>
  <si>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</si>
  <si>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</si>
  <si>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</si>
  <si>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</si>
  <si>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</si>
  <si>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</si>
  <si>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</si>
  <si>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</si>
  <si>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</si>
  <si>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</si>
  <si>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</si>
  <si>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</si>
  <si>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</si>
  <si>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</si>
  <si>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</si>
  <si>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</si>
  <si>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</si>
  <si>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</si>
  <si>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</si>
  <si>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</si>
  <si>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</si>
  <si>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</si>
  <si>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</si>
  <si>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</si>
  <si>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</si>
  <si>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</si>
  <si>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</si>
  <si>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</si>
  <si>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</si>
  <si>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</si>
  <si>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</si>
  <si>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</si>
  <si>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>более 200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</si>
  <si>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</si>
  <si>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</si>
  <si>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в 10,9 раза</t>
  </si>
  <si>
    <t>Фактически поступило на 01.12.2011г</t>
  </si>
  <si>
    <t xml:space="preserve">     Анализ исполнения бюджетов поселений Шумерлинского района по состоянию на 01.04.2012г.  в сравнении с аналогичным периодом прошлого года</t>
  </si>
  <si>
    <t>Фактически поступило на 01.04.2011г.</t>
  </si>
  <si>
    <t>Фактически поступило на 01.04.2012г.</t>
  </si>
  <si>
    <t>Факт на 01.04.2011г.</t>
  </si>
  <si>
    <t>Факт на 01.04.2012г.</t>
  </si>
  <si>
    <t>Доходы, поступающие в порядке возмещения расходов, понесенных в связи с эксплуатацией имущества    (код дохода  11302065100000130)</t>
  </si>
  <si>
    <t>в 9,6 раза</t>
  </si>
  <si>
    <t>в 6,6 раза</t>
  </si>
  <si>
    <t>в 6 раз</t>
  </si>
  <si>
    <t>в 2,5 раза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</si>
</sst>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Лист3!$B$13:$CE$13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Лист3!$B$25:$CE$25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14253762"/>
        <c:axId val="61174995"/>
      </c:barChart>
      <c:catAx>
        <c:axId val="1425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74995"/>
        <c:crosses val="autoZero"/>
        <c:auto val="1"/>
        <c:lblOffset val="100"/>
        <c:tickLblSkip val="3"/>
        <c:noMultiLvlLbl val="0"/>
      </c:catAx>
      <c:valAx>
        <c:axId val="61174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3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Лист3!$B$13:$CE$13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Лист3!$B$25:$CE$25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13704044"/>
        <c:axId val="56227533"/>
      </c:barChart>
      <c:catAx>
        <c:axId val="1370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27533"/>
        <c:crosses val="autoZero"/>
        <c:auto val="1"/>
        <c:lblOffset val="100"/>
        <c:tickLblSkip val="3"/>
        <c:noMultiLvlLbl val="0"/>
      </c:catAx>
      <c:valAx>
        <c:axId val="5622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0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0"/>
  <sheetViews>
    <sheetView tabSelected="1" view="pageBreakPreview" zoomScale="90" zoomScaleNormal="90" zoomScaleSheetLayoutView="90" zoomScalePageLayoutView="0" workbookViewId="0" topLeftCell="A11">
      <pane xSplit="2" ySplit="3" topLeftCell="BV17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C14" sqref="C14:BY25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4" width="10.75390625" style="1" customWidth="1"/>
    <col min="15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1.75390625" style="1" customWidth="1"/>
    <col min="39" max="47" width="11.875" style="1" customWidth="1"/>
    <col min="48" max="48" width="12.25390625" style="1" customWidth="1"/>
    <col min="49" max="49" width="12.625" style="1" customWidth="1"/>
    <col min="50" max="51" width="11.875" style="1" customWidth="1"/>
    <col min="52" max="52" width="12.125" style="1" customWidth="1"/>
    <col min="53" max="53" width="12.625" style="1" customWidth="1"/>
    <col min="54" max="54" width="13.875" style="1" customWidth="1"/>
    <col min="55" max="55" width="13.75390625" style="1" customWidth="1"/>
    <col min="56" max="56" width="13.25390625" style="1" customWidth="1"/>
    <col min="57" max="57" width="13.00390625" style="1" customWidth="1"/>
    <col min="58" max="58" width="13.375" style="1" customWidth="1"/>
    <col min="59" max="59" width="11.875" style="1" customWidth="1"/>
    <col min="60" max="60" width="11.625" style="1" bestFit="1" customWidth="1"/>
    <col min="61" max="61" width="11.875" style="1" customWidth="1"/>
    <col min="62" max="62" width="12.00390625" style="1" bestFit="1" customWidth="1"/>
    <col min="63" max="63" width="14.00390625" style="1" customWidth="1"/>
    <col min="64" max="64" width="13.00390625" style="1" customWidth="1"/>
    <col min="65" max="65" width="13.75390625" style="1" customWidth="1"/>
    <col min="66" max="66" width="14.25390625" style="1" customWidth="1"/>
    <col min="67" max="67" width="14.625" style="1" customWidth="1"/>
    <col min="68" max="69" width="14.00390625" style="1" customWidth="1"/>
    <col min="70" max="71" width="14.125" style="1" customWidth="1"/>
    <col min="72" max="72" width="14.00390625" style="1" customWidth="1"/>
    <col min="73" max="73" width="14.25390625" style="1" customWidth="1"/>
    <col min="74" max="74" width="15.375" style="1" customWidth="1"/>
    <col min="75" max="75" width="13.25390625" style="1" customWidth="1"/>
    <col min="76" max="76" width="14.00390625" style="1" customWidth="1"/>
    <col min="77" max="77" width="13.75390625" style="1" customWidth="1"/>
    <col min="78" max="78" width="14.625" style="1" hidden="1" customWidth="1"/>
    <col min="79" max="79" width="14.125" style="1" hidden="1" customWidth="1"/>
    <col min="80" max="80" width="13.125" style="1" hidden="1" customWidth="1"/>
    <col min="81" max="81" width="14.375" style="1" hidden="1" customWidth="1"/>
    <col min="82" max="82" width="14.125" style="1" hidden="1" customWidth="1"/>
    <col min="83" max="83" width="14.875" style="1" hidden="1" customWidth="1"/>
    <col min="84" max="16384" width="9.125" style="1" customWidth="1"/>
  </cols>
  <sheetData>
    <row r="1" spans="1:8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3"/>
      <c r="P1" s="43"/>
      <c r="Q1" s="4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8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3"/>
      <c r="P2" s="43"/>
      <c r="Q2" s="4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2.75">
      <c r="A4" s="5"/>
      <c r="B4" s="5"/>
      <c r="C4" s="97" t="s">
        <v>49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15" customHeight="1">
      <c r="A5" s="8"/>
      <c r="B5" s="8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12.75">
      <c r="A6" s="8"/>
      <c r="B6" s="8"/>
      <c r="C6" s="8"/>
      <c r="D6" s="8"/>
      <c r="E6" s="8"/>
      <c r="F6" s="8"/>
      <c r="G6" s="62"/>
      <c r="H6" s="62"/>
      <c r="I6" s="62"/>
      <c r="J6" s="62"/>
      <c r="K6" s="62"/>
      <c r="L6" s="62"/>
      <c r="M6" s="6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s="2" customFormat="1" ht="21.75" customHeight="1">
      <c r="A8" s="79" t="s">
        <v>27</v>
      </c>
      <c r="B8" s="79"/>
      <c r="C8" s="79" t="s">
        <v>0</v>
      </c>
      <c r="D8" s="79"/>
      <c r="E8" s="79"/>
      <c r="F8" s="80" t="s">
        <v>1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6" t="s">
        <v>2</v>
      </c>
      <c r="BL8" s="87"/>
      <c r="BM8" s="88"/>
      <c r="BN8" s="83" t="s">
        <v>4</v>
      </c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5"/>
      <c r="CF8" s="9"/>
      <c r="CG8" s="9"/>
    </row>
    <row r="9" spans="1:85" s="2" customFormat="1" ht="25.5" customHeight="1">
      <c r="A9" s="61"/>
      <c r="B9" s="61"/>
      <c r="C9" s="61"/>
      <c r="D9" s="61"/>
      <c r="E9" s="61"/>
      <c r="F9" s="77" t="s">
        <v>3</v>
      </c>
      <c r="G9" s="56"/>
      <c r="H9" s="56"/>
      <c r="I9" s="46" t="s">
        <v>35</v>
      </c>
      <c r="J9" s="47"/>
      <c r="K9" s="48"/>
      <c r="L9" s="55" t="s">
        <v>4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7"/>
      <c r="AA9" s="46" t="s">
        <v>36</v>
      </c>
      <c r="AB9" s="47"/>
      <c r="AC9" s="48"/>
      <c r="AD9" s="44" t="s">
        <v>37</v>
      </c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31"/>
      <c r="AZ9" s="31"/>
      <c r="BA9" s="33"/>
      <c r="BB9" s="82" t="s">
        <v>5</v>
      </c>
      <c r="BC9" s="61"/>
      <c r="BD9" s="61"/>
      <c r="BE9" s="44" t="s">
        <v>4</v>
      </c>
      <c r="BF9" s="45"/>
      <c r="BG9" s="45"/>
      <c r="BH9" s="45"/>
      <c r="BI9" s="45"/>
      <c r="BJ9" s="45"/>
      <c r="BK9" s="89"/>
      <c r="BL9" s="90"/>
      <c r="BM9" s="91"/>
      <c r="BN9" s="111" t="s">
        <v>28</v>
      </c>
      <c r="BO9" s="112"/>
      <c r="BP9" s="113"/>
      <c r="BQ9" s="111" t="s">
        <v>29</v>
      </c>
      <c r="BR9" s="112"/>
      <c r="BS9" s="113"/>
      <c r="BT9" s="112" t="s">
        <v>30</v>
      </c>
      <c r="BU9" s="112"/>
      <c r="BV9" s="112"/>
      <c r="BW9" s="46" t="s">
        <v>39</v>
      </c>
      <c r="BX9" s="47"/>
      <c r="BY9" s="48"/>
      <c r="BZ9" s="46" t="s">
        <v>13</v>
      </c>
      <c r="CA9" s="47"/>
      <c r="CB9" s="47"/>
      <c r="CC9" s="47"/>
      <c r="CD9" s="47"/>
      <c r="CE9" s="48"/>
      <c r="CF9" s="9"/>
      <c r="CG9" s="9"/>
    </row>
    <row r="10" spans="1:85" s="2" customFormat="1" ht="12.75" customHeight="1">
      <c r="A10" s="61"/>
      <c r="B10" s="61"/>
      <c r="C10" s="61"/>
      <c r="D10" s="61"/>
      <c r="E10" s="61"/>
      <c r="F10" s="58"/>
      <c r="G10" s="50"/>
      <c r="H10" s="50"/>
      <c r="I10" s="49"/>
      <c r="J10" s="50"/>
      <c r="K10" s="51"/>
      <c r="L10" s="82" t="s">
        <v>6</v>
      </c>
      <c r="M10" s="61"/>
      <c r="N10" s="61"/>
      <c r="O10" s="61" t="s">
        <v>7</v>
      </c>
      <c r="P10" s="61"/>
      <c r="Q10" s="98"/>
      <c r="R10" s="69" t="s">
        <v>8</v>
      </c>
      <c r="S10" s="70"/>
      <c r="T10" s="71"/>
      <c r="U10" s="55" t="s">
        <v>9</v>
      </c>
      <c r="V10" s="56"/>
      <c r="W10" s="75"/>
      <c r="X10" s="77" t="s">
        <v>33</v>
      </c>
      <c r="Y10" s="56"/>
      <c r="Z10" s="56"/>
      <c r="AA10" s="49"/>
      <c r="AB10" s="50"/>
      <c r="AC10" s="51"/>
      <c r="AD10" s="99" t="s">
        <v>10</v>
      </c>
      <c r="AE10" s="60"/>
      <c r="AF10" s="60"/>
      <c r="AG10" s="60" t="s">
        <v>11</v>
      </c>
      <c r="AH10" s="60"/>
      <c r="AI10" s="60"/>
      <c r="AJ10" s="60" t="s">
        <v>12</v>
      </c>
      <c r="AK10" s="60"/>
      <c r="AL10" s="60"/>
      <c r="AM10" s="58" t="s">
        <v>34</v>
      </c>
      <c r="AN10" s="63"/>
      <c r="AO10" s="64"/>
      <c r="AP10" s="37" t="s">
        <v>45</v>
      </c>
      <c r="AQ10" s="38"/>
      <c r="AR10" s="39"/>
      <c r="AS10" s="36"/>
      <c r="AT10" s="36"/>
      <c r="AU10" s="36"/>
      <c r="AV10" s="58" t="s">
        <v>38</v>
      </c>
      <c r="AW10" s="50"/>
      <c r="AX10" s="50"/>
      <c r="AY10" s="103" t="s">
        <v>43</v>
      </c>
      <c r="AZ10" s="104"/>
      <c r="BA10" s="105"/>
      <c r="BB10" s="82"/>
      <c r="BC10" s="61"/>
      <c r="BD10" s="61"/>
      <c r="BE10" s="46" t="s">
        <v>31</v>
      </c>
      <c r="BF10" s="47"/>
      <c r="BG10" s="48"/>
      <c r="BH10" s="120" t="s">
        <v>46</v>
      </c>
      <c r="BI10" s="121"/>
      <c r="BJ10" s="122"/>
      <c r="BK10" s="89"/>
      <c r="BL10" s="90"/>
      <c r="BM10" s="91"/>
      <c r="BN10" s="114"/>
      <c r="BO10" s="115"/>
      <c r="BP10" s="116"/>
      <c r="BQ10" s="114"/>
      <c r="BR10" s="115"/>
      <c r="BS10" s="116"/>
      <c r="BT10" s="115"/>
      <c r="BU10" s="115"/>
      <c r="BV10" s="115"/>
      <c r="BW10" s="49"/>
      <c r="BX10" s="50"/>
      <c r="BY10" s="51"/>
      <c r="BZ10" s="108"/>
      <c r="CA10" s="109"/>
      <c r="CB10" s="109"/>
      <c r="CC10" s="109"/>
      <c r="CD10" s="109"/>
      <c r="CE10" s="110"/>
      <c r="CF10" s="9"/>
      <c r="CG10" s="9"/>
    </row>
    <row r="11" spans="1:85" s="2" customFormat="1" ht="97.5" customHeight="1">
      <c r="A11" s="61"/>
      <c r="B11" s="61"/>
      <c r="C11" s="61"/>
      <c r="D11" s="61"/>
      <c r="E11" s="61"/>
      <c r="F11" s="59"/>
      <c r="G11" s="53"/>
      <c r="H11" s="53"/>
      <c r="I11" s="52"/>
      <c r="J11" s="53"/>
      <c r="K11" s="54"/>
      <c r="L11" s="82"/>
      <c r="M11" s="61"/>
      <c r="N11" s="61"/>
      <c r="O11" s="61"/>
      <c r="P11" s="61"/>
      <c r="Q11" s="98"/>
      <c r="R11" s="72"/>
      <c r="S11" s="73"/>
      <c r="T11" s="74"/>
      <c r="U11" s="52"/>
      <c r="V11" s="53"/>
      <c r="W11" s="76"/>
      <c r="X11" s="59"/>
      <c r="Y11" s="53"/>
      <c r="Z11" s="53"/>
      <c r="AA11" s="52"/>
      <c r="AB11" s="53"/>
      <c r="AC11" s="54"/>
      <c r="AD11" s="82"/>
      <c r="AE11" s="61"/>
      <c r="AF11" s="61"/>
      <c r="AG11" s="61"/>
      <c r="AH11" s="61"/>
      <c r="AI11" s="61"/>
      <c r="AJ11" s="61"/>
      <c r="AK11" s="61"/>
      <c r="AL11" s="61"/>
      <c r="AM11" s="65"/>
      <c r="AN11" s="66"/>
      <c r="AO11" s="67"/>
      <c r="AP11" s="40"/>
      <c r="AQ11" s="41"/>
      <c r="AR11" s="42"/>
      <c r="AS11" s="37" t="s">
        <v>54</v>
      </c>
      <c r="AT11" s="38"/>
      <c r="AU11" s="39"/>
      <c r="AV11" s="59"/>
      <c r="AW11" s="53"/>
      <c r="AX11" s="53"/>
      <c r="AY11" s="106"/>
      <c r="AZ11" s="41"/>
      <c r="BA11" s="107"/>
      <c r="BB11" s="82"/>
      <c r="BC11" s="61"/>
      <c r="BD11" s="61"/>
      <c r="BE11" s="52"/>
      <c r="BF11" s="53"/>
      <c r="BG11" s="54"/>
      <c r="BH11" s="106"/>
      <c r="BI11" s="41"/>
      <c r="BJ11" s="107"/>
      <c r="BK11" s="92"/>
      <c r="BL11" s="93"/>
      <c r="BM11" s="94"/>
      <c r="BN11" s="117"/>
      <c r="BO11" s="118"/>
      <c r="BP11" s="119"/>
      <c r="BQ11" s="117"/>
      <c r="BR11" s="118"/>
      <c r="BS11" s="119"/>
      <c r="BT11" s="118"/>
      <c r="BU11" s="118"/>
      <c r="BV11" s="118"/>
      <c r="BW11" s="52"/>
      <c r="BX11" s="53"/>
      <c r="BY11" s="54"/>
      <c r="BZ11" s="95" t="s">
        <v>14</v>
      </c>
      <c r="CA11" s="95"/>
      <c r="CB11" s="96"/>
      <c r="CC11" s="100" t="s">
        <v>15</v>
      </c>
      <c r="CD11" s="101"/>
      <c r="CE11" s="102"/>
      <c r="CF11" s="9"/>
      <c r="CG11" s="9"/>
    </row>
    <row r="12" spans="1:85" s="2" customFormat="1" ht="60.75" customHeight="1">
      <c r="A12" s="61"/>
      <c r="B12" s="61"/>
      <c r="C12" s="17" t="s">
        <v>50</v>
      </c>
      <c r="D12" s="17" t="s">
        <v>51</v>
      </c>
      <c r="E12" s="18" t="s">
        <v>32</v>
      </c>
      <c r="F12" s="17" t="s">
        <v>50</v>
      </c>
      <c r="G12" s="17" t="s">
        <v>51</v>
      </c>
      <c r="H12" s="18" t="s">
        <v>32</v>
      </c>
      <c r="I12" s="17" t="s">
        <v>50</v>
      </c>
      <c r="J12" s="17" t="s">
        <v>51</v>
      </c>
      <c r="K12" s="18" t="s">
        <v>32</v>
      </c>
      <c r="L12" s="17" t="s">
        <v>50</v>
      </c>
      <c r="M12" s="17" t="s">
        <v>51</v>
      </c>
      <c r="N12" s="18" t="s">
        <v>32</v>
      </c>
      <c r="O12" s="17" t="s">
        <v>50</v>
      </c>
      <c r="P12" s="17" t="s">
        <v>51</v>
      </c>
      <c r="Q12" s="18" t="s">
        <v>32</v>
      </c>
      <c r="R12" s="17" t="s">
        <v>50</v>
      </c>
      <c r="S12" s="17" t="s">
        <v>51</v>
      </c>
      <c r="T12" s="18" t="s">
        <v>32</v>
      </c>
      <c r="U12" s="17" t="s">
        <v>50</v>
      </c>
      <c r="V12" s="17" t="s">
        <v>51</v>
      </c>
      <c r="W12" s="18" t="s">
        <v>32</v>
      </c>
      <c r="X12" s="17" t="s">
        <v>50</v>
      </c>
      <c r="Y12" s="17" t="s">
        <v>51</v>
      </c>
      <c r="Z12" s="18" t="s">
        <v>32</v>
      </c>
      <c r="AA12" s="17" t="s">
        <v>50</v>
      </c>
      <c r="AB12" s="17" t="s">
        <v>51</v>
      </c>
      <c r="AC12" s="20" t="s">
        <v>32</v>
      </c>
      <c r="AD12" s="17" t="s">
        <v>50</v>
      </c>
      <c r="AE12" s="17" t="s">
        <v>51</v>
      </c>
      <c r="AF12" s="18" t="s">
        <v>32</v>
      </c>
      <c r="AG12" s="17" t="s">
        <v>42</v>
      </c>
      <c r="AH12" s="17" t="s">
        <v>40</v>
      </c>
      <c r="AI12" s="18" t="s">
        <v>32</v>
      </c>
      <c r="AJ12" s="17" t="s">
        <v>50</v>
      </c>
      <c r="AK12" s="17" t="s">
        <v>51</v>
      </c>
      <c r="AL12" s="18" t="s">
        <v>32</v>
      </c>
      <c r="AM12" s="17" t="s">
        <v>50</v>
      </c>
      <c r="AN12" s="17" t="s">
        <v>51</v>
      </c>
      <c r="AO12" s="18" t="s">
        <v>32</v>
      </c>
      <c r="AP12" s="17" t="s">
        <v>50</v>
      </c>
      <c r="AQ12" s="17" t="s">
        <v>51</v>
      </c>
      <c r="AR12" s="18" t="s">
        <v>32</v>
      </c>
      <c r="AS12" s="17" t="s">
        <v>50</v>
      </c>
      <c r="AT12" s="17" t="s">
        <v>51</v>
      </c>
      <c r="AU12" s="18" t="s">
        <v>32</v>
      </c>
      <c r="AV12" s="17" t="s">
        <v>50</v>
      </c>
      <c r="AW12" s="17" t="s">
        <v>51</v>
      </c>
      <c r="AX12" s="18" t="s">
        <v>32</v>
      </c>
      <c r="AY12" s="17" t="s">
        <v>50</v>
      </c>
      <c r="AZ12" s="17" t="s">
        <v>51</v>
      </c>
      <c r="BA12" s="18" t="s">
        <v>32</v>
      </c>
      <c r="BB12" s="17" t="s">
        <v>50</v>
      </c>
      <c r="BC12" s="17" t="s">
        <v>51</v>
      </c>
      <c r="BD12" s="18" t="s">
        <v>32</v>
      </c>
      <c r="BE12" s="17" t="s">
        <v>50</v>
      </c>
      <c r="BF12" s="17" t="s">
        <v>51</v>
      </c>
      <c r="BG12" s="18" t="s">
        <v>32</v>
      </c>
      <c r="BH12" s="17" t="s">
        <v>48</v>
      </c>
      <c r="BI12" s="17" t="s">
        <v>51</v>
      </c>
      <c r="BJ12" s="18" t="s">
        <v>32</v>
      </c>
      <c r="BK12" s="35" t="s">
        <v>52</v>
      </c>
      <c r="BL12" s="35" t="s">
        <v>53</v>
      </c>
      <c r="BM12" s="10" t="s">
        <v>32</v>
      </c>
      <c r="BN12" s="35" t="s">
        <v>52</v>
      </c>
      <c r="BO12" s="35" t="s">
        <v>53</v>
      </c>
      <c r="BP12" s="10" t="s">
        <v>32</v>
      </c>
      <c r="BQ12" s="35" t="s">
        <v>52</v>
      </c>
      <c r="BR12" s="35" t="s">
        <v>53</v>
      </c>
      <c r="BS12" s="10" t="s">
        <v>32</v>
      </c>
      <c r="BT12" s="35" t="s">
        <v>52</v>
      </c>
      <c r="BU12" s="35" t="s">
        <v>53</v>
      </c>
      <c r="BV12" s="10" t="s">
        <v>32</v>
      </c>
      <c r="BW12" s="35" t="s">
        <v>52</v>
      </c>
      <c r="BX12" s="35" t="s">
        <v>53</v>
      </c>
      <c r="BY12" s="10" t="s">
        <v>32</v>
      </c>
      <c r="BZ12" s="35" t="s">
        <v>52</v>
      </c>
      <c r="CA12" s="35" t="s">
        <v>53</v>
      </c>
      <c r="CB12" s="10" t="s">
        <v>32</v>
      </c>
      <c r="CC12" s="35" t="s">
        <v>52</v>
      </c>
      <c r="CD12" s="35" t="s">
        <v>53</v>
      </c>
      <c r="CE12" s="10" t="s">
        <v>32</v>
      </c>
      <c r="CF12" s="11"/>
      <c r="CG12" s="11"/>
    </row>
    <row r="13" spans="1:85" s="2" customFormat="1" ht="12.75" hidden="1">
      <c r="A13" s="78">
        <v>1</v>
      </c>
      <c r="B13" s="78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0">
        <v>32</v>
      </c>
      <c r="BC13" s="10">
        <v>33</v>
      </c>
      <c r="BD13" s="10">
        <v>34</v>
      </c>
      <c r="BE13" s="10">
        <v>35</v>
      </c>
      <c r="BF13" s="10">
        <v>36</v>
      </c>
      <c r="BG13" s="10">
        <v>37</v>
      </c>
      <c r="BH13" s="10">
        <v>38</v>
      </c>
      <c r="BI13" s="10">
        <v>39</v>
      </c>
      <c r="BJ13" s="10">
        <v>40</v>
      </c>
      <c r="BK13" s="10">
        <v>47</v>
      </c>
      <c r="BL13" s="10">
        <v>48</v>
      </c>
      <c r="BM13" s="10">
        <v>49</v>
      </c>
      <c r="BN13" s="10">
        <v>50</v>
      </c>
      <c r="BO13" s="10">
        <v>51</v>
      </c>
      <c r="BP13" s="10">
        <v>52</v>
      </c>
      <c r="BQ13" s="13">
        <v>56</v>
      </c>
      <c r="BR13" s="13">
        <v>57</v>
      </c>
      <c r="BS13" s="13">
        <v>58</v>
      </c>
      <c r="BT13" s="13">
        <v>59</v>
      </c>
      <c r="BU13" s="13">
        <v>60</v>
      </c>
      <c r="BV13" s="13">
        <v>61</v>
      </c>
      <c r="BW13" s="13">
        <v>62</v>
      </c>
      <c r="BX13" s="13">
        <v>63</v>
      </c>
      <c r="BY13" s="13">
        <v>64</v>
      </c>
      <c r="BZ13" s="14">
        <v>65</v>
      </c>
      <c r="CA13" s="14">
        <v>66</v>
      </c>
      <c r="CB13" s="14">
        <v>67</v>
      </c>
      <c r="CC13" s="14">
        <v>68</v>
      </c>
      <c r="CD13" s="14">
        <v>69</v>
      </c>
      <c r="CE13" s="14">
        <v>70</v>
      </c>
      <c r="CF13" s="11"/>
      <c r="CG13" s="11"/>
    </row>
    <row r="14" spans="1:85" ht="31.5" customHeight="1">
      <c r="A14" s="21">
        <v>1</v>
      </c>
      <c r="B14" s="26" t="s">
        <v>41</v>
      </c>
      <c r="C14" s="22">
        <f>F14+BB14</f>
        <v>429.5</v>
      </c>
      <c r="D14" s="22">
        <f>G14+BC14</f>
        <v>1134.2</v>
      </c>
      <c r="E14" s="22">
        <f aca="true" t="shared" si="0" ref="E14:E25">D14/C14*100</f>
        <v>264.0745052386496</v>
      </c>
      <c r="F14" s="23">
        <f>+I14+AA14</f>
        <v>166.4</v>
      </c>
      <c r="G14" s="23">
        <f>+J14+AB14</f>
        <v>879.6</v>
      </c>
      <c r="H14" s="22">
        <f aca="true" t="shared" si="1" ref="H14:H24">G14/F14*100</f>
        <v>528.6057692307693</v>
      </c>
      <c r="I14" s="24">
        <f aca="true" t="shared" si="2" ref="I14:I21">+L14+O14+R14+U14+X14</f>
        <v>34.4</v>
      </c>
      <c r="J14" s="23">
        <f aca="true" t="shared" si="3" ref="J14:J19">+M14+P14+S14+V14+Y14</f>
        <v>57.9</v>
      </c>
      <c r="K14" s="22">
        <f aca="true" t="shared" si="4" ref="K14:K24">J14/I14*100</f>
        <v>168.3139534883721</v>
      </c>
      <c r="L14" s="28">
        <v>-0.6</v>
      </c>
      <c r="M14" s="28">
        <v>15.8</v>
      </c>
      <c r="N14" s="22"/>
      <c r="O14" s="23">
        <v>1.2</v>
      </c>
      <c r="P14" s="22">
        <v>0.7</v>
      </c>
      <c r="Q14" s="22">
        <f aca="true" t="shared" si="5" ref="Q14:Q20">P14/O14*100</f>
        <v>58.333333333333336</v>
      </c>
      <c r="R14" s="28">
        <v>2</v>
      </c>
      <c r="S14" s="28">
        <v>0.4</v>
      </c>
      <c r="T14" s="22">
        <f aca="true" t="shared" si="6" ref="T14:T24">S14/R14*100</f>
        <v>20</v>
      </c>
      <c r="U14" s="28">
        <v>30.7</v>
      </c>
      <c r="V14" s="28">
        <v>40.2</v>
      </c>
      <c r="W14" s="22">
        <f>V14/U14*100</f>
        <v>130.94462540716614</v>
      </c>
      <c r="X14" s="25">
        <v>1.1</v>
      </c>
      <c r="Y14" s="25">
        <v>0.8</v>
      </c>
      <c r="Z14" s="22">
        <f>Y14/X14*100</f>
        <v>72.72727272727273</v>
      </c>
      <c r="AA14" s="24">
        <f>+AD14+AJ14+AM14+AV14+AY14</f>
        <v>132</v>
      </c>
      <c r="AB14" s="24">
        <f>+AE14+AK14+AT14+AN14+AQ14+AW14+AZ14+3.7</f>
        <v>821.7</v>
      </c>
      <c r="AC14" s="22">
        <f aca="true" t="shared" si="7" ref="AC14:AC25">AB14/AA14*100</f>
        <v>622.5</v>
      </c>
      <c r="AD14" s="23">
        <v>84.6</v>
      </c>
      <c r="AE14" s="28">
        <v>65.5</v>
      </c>
      <c r="AF14" s="27">
        <f>AE14/AD14*100</f>
        <v>77.42316784869978</v>
      </c>
      <c r="AG14" s="23"/>
      <c r="AH14" s="23"/>
      <c r="AI14" s="22"/>
      <c r="AJ14" s="28"/>
      <c r="AK14" s="28"/>
      <c r="AL14" s="22"/>
      <c r="AM14" s="23"/>
      <c r="AN14" s="23"/>
      <c r="AO14" s="22"/>
      <c r="AP14" s="22"/>
      <c r="AQ14" s="22">
        <v>4.6</v>
      </c>
      <c r="AR14" s="22"/>
      <c r="AS14" s="22"/>
      <c r="AT14" s="22"/>
      <c r="AU14" s="22"/>
      <c r="AV14" s="25">
        <v>2.3</v>
      </c>
      <c r="AW14" s="25">
        <v>747.9</v>
      </c>
      <c r="AX14" s="22" t="s">
        <v>44</v>
      </c>
      <c r="AY14" s="28">
        <v>45.1</v>
      </c>
      <c r="AZ14" s="28"/>
      <c r="BA14" s="22">
        <f>AZ14/AY14*100</f>
        <v>0</v>
      </c>
      <c r="BB14" s="23">
        <v>263.1</v>
      </c>
      <c r="BC14" s="28">
        <v>254.6</v>
      </c>
      <c r="BD14" s="22">
        <f aca="true" t="shared" si="8" ref="BD14:BD24">BC14/BB14*100</f>
        <v>96.7692892436336</v>
      </c>
      <c r="BE14" s="23">
        <v>251.6</v>
      </c>
      <c r="BF14" s="28">
        <v>193.8</v>
      </c>
      <c r="BG14" s="22">
        <f aca="true" t="shared" si="9" ref="BG14:BG24">BF14/BE14*100</f>
        <v>77.02702702702703</v>
      </c>
      <c r="BH14" s="22"/>
      <c r="BI14" s="22">
        <v>3.8</v>
      </c>
      <c r="BJ14" s="22"/>
      <c r="BK14" s="30">
        <v>443.2</v>
      </c>
      <c r="BL14" s="34">
        <v>648</v>
      </c>
      <c r="BM14" s="22">
        <f aca="true" t="shared" si="10" ref="BM14:BM24">BL14/BK14*100</f>
        <v>146.20938628158845</v>
      </c>
      <c r="BN14" s="22">
        <v>150.3</v>
      </c>
      <c r="BO14" s="25">
        <v>325.3</v>
      </c>
      <c r="BP14" s="22">
        <f aca="true" t="shared" si="11" ref="BP14:BP24">BO14/BN14*100</f>
        <v>216.43379906852962</v>
      </c>
      <c r="BQ14" s="22">
        <v>18</v>
      </c>
      <c r="BR14" s="22">
        <v>7</v>
      </c>
      <c r="BS14" s="22"/>
      <c r="BT14" s="22">
        <v>78.9</v>
      </c>
      <c r="BU14" s="22">
        <v>49.6</v>
      </c>
      <c r="BV14" s="22">
        <f aca="true" t="shared" si="12" ref="BV14:BV24">BU14/BT14*100</f>
        <v>62.864385297845374</v>
      </c>
      <c r="BW14" s="29">
        <v>189.4</v>
      </c>
      <c r="BX14" s="29">
        <v>257.5</v>
      </c>
      <c r="BY14" s="22">
        <f aca="true" t="shared" si="13" ref="BY14:BY24">BX14/BW14*100</f>
        <v>135.9556494192186</v>
      </c>
      <c r="BZ14" s="30">
        <v>60.9</v>
      </c>
      <c r="CA14" s="30"/>
      <c r="CB14" s="22">
        <f aca="true" t="shared" si="14" ref="CB14:CB24">CA14/BZ14*100</f>
        <v>0</v>
      </c>
      <c r="CC14" s="30">
        <v>60</v>
      </c>
      <c r="CD14" s="30"/>
      <c r="CE14" s="22">
        <f aca="true" t="shared" si="15" ref="CE14:CE24">CD14/CC14*100</f>
        <v>0</v>
      </c>
      <c r="CF14" s="8"/>
      <c r="CG14" s="8"/>
    </row>
    <row r="15" spans="1:85" ht="17.25" customHeight="1">
      <c r="A15" s="21">
        <v>2</v>
      </c>
      <c r="B15" s="26" t="s">
        <v>16</v>
      </c>
      <c r="C15" s="22">
        <f aca="true" t="shared" si="16" ref="C15:C24">F15+BB15</f>
        <v>224.3</v>
      </c>
      <c r="D15" s="22">
        <f aca="true" t="shared" si="17" ref="D15:D24">G15+BC15</f>
        <v>360</v>
      </c>
      <c r="E15" s="22">
        <f t="shared" si="0"/>
        <v>160.49933125278645</v>
      </c>
      <c r="F15" s="23">
        <f aca="true" t="shared" si="18" ref="F15:F24">+I15+AA15</f>
        <v>35.4</v>
      </c>
      <c r="G15" s="23">
        <f aca="true" t="shared" si="19" ref="G15:G24">+J15+AB15</f>
        <v>118.50000000000001</v>
      </c>
      <c r="H15" s="22">
        <f t="shared" si="1"/>
        <v>334.7457627118645</v>
      </c>
      <c r="I15" s="24">
        <f t="shared" si="2"/>
        <v>31.9</v>
      </c>
      <c r="J15" s="23">
        <f t="shared" si="3"/>
        <v>113.70000000000002</v>
      </c>
      <c r="K15" s="22">
        <f t="shared" si="4"/>
        <v>356.42633228840134</v>
      </c>
      <c r="L15" s="28">
        <v>24</v>
      </c>
      <c r="M15" s="28">
        <v>38.2</v>
      </c>
      <c r="N15" s="22">
        <f aca="true" t="shared" si="20" ref="N14:N24">M15/L15*100</f>
        <v>159.16666666666669</v>
      </c>
      <c r="O15" s="23"/>
      <c r="P15" s="23"/>
      <c r="Q15" s="22" t="e">
        <f t="shared" si="5"/>
        <v>#DIV/0!</v>
      </c>
      <c r="R15" s="28">
        <v>1.4</v>
      </c>
      <c r="S15" s="28">
        <v>0.7</v>
      </c>
      <c r="T15" s="22">
        <f t="shared" si="6"/>
        <v>50</v>
      </c>
      <c r="U15" s="28">
        <v>1.3</v>
      </c>
      <c r="V15" s="28">
        <v>72.9</v>
      </c>
      <c r="W15" s="22" t="s">
        <v>44</v>
      </c>
      <c r="X15" s="25">
        <v>5.2</v>
      </c>
      <c r="Y15" s="25">
        <v>1.9</v>
      </c>
      <c r="Z15" s="22">
        <f>Y15/X15*100</f>
        <v>36.53846153846153</v>
      </c>
      <c r="AA15" s="24">
        <f aca="true" t="shared" si="21" ref="AA15:AA24">+AD15+AJ15+AM15+AV15+AY15</f>
        <v>3.5</v>
      </c>
      <c r="AB15" s="24">
        <f>+AE15+AK15+AT15+AN15+AQ15+AW15+AZ15+1.2</f>
        <v>4.8</v>
      </c>
      <c r="AC15" s="22">
        <f t="shared" si="7"/>
        <v>137.14285714285714</v>
      </c>
      <c r="AD15" s="28">
        <v>2.8</v>
      </c>
      <c r="AE15" s="28">
        <v>2.1</v>
      </c>
      <c r="AF15" s="27">
        <f>AE15/AD15*100</f>
        <v>75.00000000000001</v>
      </c>
      <c r="AG15" s="23"/>
      <c r="AH15" s="23"/>
      <c r="AI15" s="22"/>
      <c r="AJ15" s="28"/>
      <c r="AK15" s="28"/>
      <c r="AL15" s="22"/>
      <c r="AM15" s="23"/>
      <c r="AN15" s="23"/>
      <c r="AO15" s="22"/>
      <c r="AP15" s="22"/>
      <c r="AQ15" s="22">
        <v>1.5</v>
      </c>
      <c r="AR15" s="22"/>
      <c r="AS15" s="22"/>
      <c r="AT15" s="22"/>
      <c r="AU15" s="22"/>
      <c r="AV15" s="25">
        <v>0.7</v>
      </c>
      <c r="AW15" s="25"/>
      <c r="AX15" s="27"/>
      <c r="AY15" s="28"/>
      <c r="AZ15" s="28"/>
      <c r="BA15" s="22"/>
      <c r="BB15" s="23">
        <v>188.9</v>
      </c>
      <c r="BC15" s="28">
        <v>241.5</v>
      </c>
      <c r="BD15" s="22">
        <f t="shared" si="8"/>
        <v>127.84542085759661</v>
      </c>
      <c r="BE15" s="23">
        <v>177.5</v>
      </c>
      <c r="BF15" s="28">
        <v>168.3</v>
      </c>
      <c r="BG15" s="22">
        <f t="shared" si="9"/>
        <v>94.81690140845072</v>
      </c>
      <c r="BH15" s="22"/>
      <c r="BI15" s="22">
        <v>16.2</v>
      </c>
      <c r="BJ15" s="22"/>
      <c r="BK15" s="30">
        <v>235.8</v>
      </c>
      <c r="BL15" s="34">
        <v>306.6</v>
      </c>
      <c r="BM15" s="22">
        <f t="shared" si="10"/>
        <v>130.02544529262087</v>
      </c>
      <c r="BN15" s="22">
        <v>143.6</v>
      </c>
      <c r="BO15" s="22">
        <v>208.5</v>
      </c>
      <c r="BP15" s="22">
        <f t="shared" si="11"/>
        <v>145.1949860724234</v>
      </c>
      <c r="BQ15" s="22"/>
      <c r="BR15" s="22">
        <v>23</v>
      </c>
      <c r="BS15" s="22"/>
      <c r="BT15" s="22">
        <v>56.9</v>
      </c>
      <c r="BU15" s="22">
        <v>10.6</v>
      </c>
      <c r="BV15" s="22">
        <f t="shared" si="12"/>
        <v>18.629173989455182</v>
      </c>
      <c r="BW15" s="30">
        <v>28.6</v>
      </c>
      <c r="BX15" s="30">
        <v>56.1</v>
      </c>
      <c r="BY15" s="22">
        <f t="shared" si="13"/>
        <v>196.15384615384613</v>
      </c>
      <c r="BZ15" s="30">
        <v>13.1</v>
      </c>
      <c r="CA15" s="30"/>
      <c r="CB15" s="22">
        <f t="shared" si="14"/>
        <v>0</v>
      </c>
      <c r="CC15" s="29"/>
      <c r="CD15" s="29"/>
      <c r="CE15" s="22" t="e">
        <f t="shared" si="15"/>
        <v>#DIV/0!</v>
      </c>
      <c r="CF15" s="8"/>
      <c r="CG15" s="8"/>
    </row>
    <row r="16" spans="1:85" ht="15">
      <c r="A16" s="21">
        <v>3</v>
      </c>
      <c r="B16" s="26" t="s">
        <v>17</v>
      </c>
      <c r="C16" s="22">
        <f t="shared" si="16"/>
        <v>424.79999999999995</v>
      </c>
      <c r="D16" s="22">
        <f t="shared" si="17"/>
        <v>405.40000000000003</v>
      </c>
      <c r="E16" s="22">
        <f t="shared" si="0"/>
        <v>95.43314500941621</v>
      </c>
      <c r="F16" s="23">
        <f t="shared" si="18"/>
        <v>95.29999999999998</v>
      </c>
      <c r="G16" s="23">
        <f t="shared" si="19"/>
        <v>38.8</v>
      </c>
      <c r="H16" s="22">
        <f t="shared" si="1"/>
        <v>40.71353620146905</v>
      </c>
      <c r="I16" s="24">
        <f t="shared" si="2"/>
        <v>85.39999999999999</v>
      </c>
      <c r="J16" s="23">
        <f t="shared" si="3"/>
        <v>21.7</v>
      </c>
      <c r="K16" s="22">
        <f t="shared" si="4"/>
        <v>25.40983606557377</v>
      </c>
      <c r="L16" s="28">
        <v>10.4</v>
      </c>
      <c r="M16" s="28">
        <v>12.8</v>
      </c>
      <c r="N16" s="22">
        <f t="shared" si="20"/>
        <v>123.07692307692308</v>
      </c>
      <c r="O16" s="28">
        <v>0.7</v>
      </c>
      <c r="P16" s="28"/>
      <c r="Q16" s="22">
        <f t="shared" si="5"/>
        <v>0</v>
      </c>
      <c r="R16" s="28"/>
      <c r="S16" s="28">
        <v>0.2</v>
      </c>
      <c r="T16" s="22">
        <v>0</v>
      </c>
      <c r="U16" s="28">
        <v>0.7</v>
      </c>
      <c r="V16" s="28">
        <v>6.7</v>
      </c>
      <c r="W16" s="27" t="s">
        <v>55</v>
      </c>
      <c r="X16" s="25">
        <v>73.6</v>
      </c>
      <c r="Y16" s="25">
        <v>2</v>
      </c>
      <c r="Z16" s="22">
        <f>Y16/X16*100</f>
        <v>2.717391304347826</v>
      </c>
      <c r="AA16" s="24">
        <f>+AD16+AJ16+AM16+AV16+AY16+2</f>
        <v>9.899999999999999</v>
      </c>
      <c r="AB16" s="24">
        <f>+AE16+AK16+AT16+AN16+AQ16+AW16+AZ16+4</f>
        <v>17.1</v>
      </c>
      <c r="AC16" s="22">
        <f t="shared" si="7"/>
        <v>172.72727272727278</v>
      </c>
      <c r="AD16" s="28">
        <v>2.1</v>
      </c>
      <c r="AE16" s="28">
        <v>2.4</v>
      </c>
      <c r="AF16" s="27">
        <f>AE16/AD16*100</f>
        <v>114.28571428571428</v>
      </c>
      <c r="AG16" s="23"/>
      <c r="AH16" s="23"/>
      <c r="AI16" s="22"/>
      <c r="AJ16" s="28">
        <v>3</v>
      </c>
      <c r="AK16" s="28">
        <v>1</v>
      </c>
      <c r="AL16" s="22">
        <f>AK16/AJ16*100</f>
        <v>33.33333333333333</v>
      </c>
      <c r="AM16" s="23"/>
      <c r="AN16" s="23"/>
      <c r="AO16" s="22"/>
      <c r="AP16" s="22"/>
      <c r="AQ16" s="22">
        <v>2.6</v>
      </c>
      <c r="AR16" s="22"/>
      <c r="AS16" s="22"/>
      <c r="AT16" s="22"/>
      <c r="AU16" s="22"/>
      <c r="AV16" s="25">
        <v>2.8</v>
      </c>
      <c r="AW16" s="25">
        <v>7.1</v>
      </c>
      <c r="AX16" s="22" t="s">
        <v>58</v>
      </c>
      <c r="AY16" s="28"/>
      <c r="AZ16" s="28"/>
      <c r="BA16" s="27"/>
      <c r="BB16" s="28">
        <v>329.5</v>
      </c>
      <c r="BC16" s="28">
        <v>366.6</v>
      </c>
      <c r="BD16" s="22">
        <f t="shared" si="8"/>
        <v>111.25948406676784</v>
      </c>
      <c r="BE16" s="28">
        <v>318</v>
      </c>
      <c r="BF16" s="28">
        <v>306</v>
      </c>
      <c r="BG16" s="22">
        <f t="shared" si="9"/>
        <v>96.22641509433963</v>
      </c>
      <c r="BH16" s="22"/>
      <c r="BI16" s="22">
        <v>3.6</v>
      </c>
      <c r="BJ16" s="22"/>
      <c r="BK16" s="30">
        <v>351.7</v>
      </c>
      <c r="BL16" s="34">
        <v>353.3</v>
      </c>
      <c r="BM16" s="22">
        <f t="shared" si="10"/>
        <v>100.45493318168894</v>
      </c>
      <c r="BN16" s="22">
        <v>115.9</v>
      </c>
      <c r="BO16" s="22">
        <v>149.1</v>
      </c>
      <c r="BP16" s="22">
        <f t="shared" si="11"/>
        <v>128.64538395168248</v>
      </c>
      <c r="BQ16" s="25"/>
      <c r="BR16" s="25"/>
      <c r="BS16" s="22"/>
      <c r="BT16" s="22">
        <v>85.1</v>
      </c>
      <c r="BU16" s="22">
        <v>89.1</v>
      </c>
      <c r="BV16" s="22">
        <f t="shared" si="12"/>
        <v>104.70035252643947</v>
      </c>
      <c r="BW16" s="30">
        <v>144.4</v>
      </c>
      <c r="BX16" s="34">
        <v>105.8</v>
      </c>
      <c r="BY16" s="22">
        <f t="shared" si="13"/>
        <v>73.26869806094183</v>
      </c>
      <c r="BZ16" s="29">
        <v>43.4</v>
      </c>
      <c r="CA16" s="30"/>
      <c r="CB16" s="22">
        <f t="shared" si="14"/>
        <v>0</v>
      </c>
      <c r="CC16" s="29">
        <v>15.3</v>
      </c>
      <c r="CD16" s="29"/>
      <c r="CE16" s="22">
        <f t="shared" si="15"/>
        <v>0</v>
      </c>
      <c r="CF16" s="8"/>
      <c r="CG16" s="8"/>
    </row>
    <row r="17" spans="1:85" ht="30">
      <c r="A17" s="21">
        <v>4</v>
      </c>
      <c r="B17" s="26" t="s">
        <v>18</v>
      </c>
      <c r="C17" s="22">
        <f t="shared" si="16"/>
        <v>588.1999999999999</v>
      </c>
      <c r="D17" s="22">
        <f t="shared" si="17"/>
        <v>389.19999999999993</v>
      </c>
      <c r="E17" s="22">
        <f t="shared" si="0"/>
        <v>66.16797007820469</v>
      </c>
      <c r="F17" s="23">
        <f t="shared" si="18"/>
        <v>350.79999999999995</v>
      </c>
      <c r="G17" s="23">
        <f t="shared" si="19"/>
        <v>101.29999999999998</v>
      </c>
      <c r="H17" s="22">
        <f t="shared" si="1"/>
        <v>28.876852907639677</v>
      </c>
      <c r="I17" s="24">
        <f t="shared" si="2"/>
        <v>67</v>
      </c>
      <c r="J17" s="23">
        <f t="shared" si="3"/>
        <v>78.89999999999998</v>
      </c>
      <c r="K17" s="22">
        <f t="shared" si="4"/>
        <v>117.7611940298507</v>
      </c>
      <c r="L17" s="28">
        <v>52</v>
      </c>
      <c r="M17" s="28">
        <v>68.8</v>
      </c>
      <c r="N17" s="22">
        <f t="shared" si="20"/>
        <v>132.3076923076923</v>
      </c>
      <c r="O17" s="28">
        <v>1.7</v>
      </c>
      <c r="P17" s="28">
        <v>0.1</v>
      </c>
      <c r="Q17" s="22">
        <f t="shared" si="5"/>
        <v>5.882352941176471</v>
      </c>
      <c r="R17" s="28">
        <v>1.6</v>
      </c>
      <c r="S17" s="28">
        <v>0.1</v>
      </c>
      <c r="T17" s="22">
        <f t="shared" si="6"/>
        <v>6.25</v>
      </c>
      <c r="U17" s="28">
        <v>9.4</v>
      </c>
      <c r="V17" s="28">
        <v>6.1</v>
      </c>
      <c r="W17" s="22">
        <f>V17/U17*100</f>
        <v>64.8936170212766</v>
      </c>
      <c r="X17" s="25">
        <v>2.3</v>
      </c>
      <c r="Y17" s="25">
        <v>3.8</v>
      </c>
      <c r="Z17" s="22">
        <f>Y17/X17*100</f>
        <v>165.2173913043478</v>
      </c>
      <c r="AA17" s="24">
        <f t="shared" si="21"/>
        <v>283.79999999999995</v>
      </c>
      <c r="AB17" s="24">
        <f>+AE17+AK17+AT17+AN17+AQ17+AW17+AZ17+3.7</f>
        <v>22.4</v>
      </c>
      <c r="AC17" s="22">
        <f>AB17/AA17*100</f>
        <v>7.8928823114869635</v>
      </c>
      <c r="AD17" s="23">
        <v>5.5</v>
      </c>
      <c r="AE17" s="28">
        <v>16.9</v>
      </c>
      <c r="AF17" s="27">
        <f>AE17/AD17*100</f>
        <v>307.27272727272725</v>
      </c>
      <c r="AG17" s="23"/>
      <c r="AH17" s="23"/>
      <c r="AI17" s="22"/>
      <c r="AJ17" s="28">
        <v>0.4</v>
      </c>
      <c r="AK17" s="28"/>
      <c r="AL17" s="22">
        <f>AK17/AJ17*100</f>
        <v>0</v>
      </c>
      <c r="AM17" s="28"/>
      <c r="AN17" s="28"/>
      <c r="AO17" s="22"/>
      <c r="AP17" s="22"/>
      <c r="AQ17" s="22">
        <v>1.8</v>
      </c>
      <c r="AR17" s="22"/>
      <c r="AS17" s="22"/>
      <c r="AT17" s="22"/>
      <c r="AU17" s="22"/>
      <c r="AV17" s="25">
        <v>277.9</v>
      </c>
      <c r="AW17" s="25"/>
      <c r="AX17" s="22">
        <f>AW17/AV17*100</f>
        <v>0</v>
      </c>
      <c r="AY17" s="28"/>
      <c r="AZ17" s="28"/>
      <c r="BA17" s="22"/>
      <c r="BB17" s="28">
        <v>237.4</v>
      </c>
      <c r="BC17" s="28">
        <v>287.9</v>
      </c>
      <c r="BD17" s="22">
        <f t="shared" si="8"/>
        <v>121.27211457455769</v>
      </c>
      <c r="BE17" s="28">
        <v>225.8</v>
      </c>
      <c r="BF17" s="28">
        <v>230.3</v>
      </c>
      <c r="BG17" s="22">
        <f t="shared" si="9"/>
        <v>101.99291408325952</v>
      </c>
      <c r="BH17" s="22"/>
      <c r="BI17" s="25">
        <v>0.6</v>
      </c>
      <c r="BJ17" s="22"/>
      <c r="BK17" s="30">
        <v>451.9</v>
      </c>
      <c r="BL17" s="34">
        <v>291.6</v>
      </c>
      <c r="BM17" s="22">
        <f t="shared" si="10"/>
        <v>64.52755034299625</v>
      </c>
      <c r="BN17" s="22">
        <v>196.5</v>
      </c>
      <c r="BO17" s="22">
        <v>200.2</v>
      </c>
      <c r="BP17" s="22">
        <f t="shared" si="11"/>
        <v>101.882951653944</v>
      </c>
      <c r="BQ17" s="22"/>
      <c r="BR17" s="22"/>
      <c r="BS17" s="22"/>
      <c r="BT17" s="22">
        <v>97</v>
      </c>
      <c r="BU17" s="22">
        <v>14</v>
      </c>
      <c r="BV17" s="22">
        <f t="shared" si="12"/>
        <v>14.432989690721648</v>
      </c>
      <c r="BW17" s="29">
        <v>152</v>
      </c>
      <c r="BX17" s="29">
        <v>69.3</v>
      </c>
      <c r="BY17" s="22">
        <f t="shared" si="13"/>
        <v>45.5921052631579</v>
      </c>
      <c r="BZ17" s="29">
        <v>66.6</v>
      </c>
      <c r="CA17" s="29"/>
      <c r="CB17" s="22">
        <f t="shared" si="14"/>
        <v>0</v>
      </c>
      <c r="CC17" s="29">
        <v>14.3</v>
      </c>
      <c r="CD17" s="30"/>
      <c r="CE17" s="22">
        <f t="shared" si="15"/>
        <v>0</v>
      </c>
      <c r="CF17" s="8"/>
      <c r="CG17" s="8"/>
    </row>
    <row r="18" spans="1:85" ht="30">
      <c r="A18" s="21">
        <v>5</v>
      </c>
      <c r="B18" s="26" t="s">
        <v>19</v>
      </c>
      <c r="C18" s="22">
        <f t="shared" si="16"/>
        <v>260.9</v>
      </c>
      <c r="D18" s="22">
        <f t="shared" si="17"/>
        <v>338.5</v>
      </c>
      <c r="E18" s="22">
        <f t="shared" si="0"/>
        <v>129.7431966270602</v>
      </c>
      <c r="F18" s="23">
        <f t="shared" si="18"/>
        <v>47.3</v>
      </c>
      <c r="G18" s="23">
        <f t="shared" si="19"/>
        <v>79.8</v>
      </c>
      <c r="H18" s="22">
        <f t="shared" si="1"/>
        <v>168.71035940803384</v>
      </c>
      <c r="I18" s="24">
        <f t="shared" si="2"/>
        <v>30.899999999999995</v>
      </c>
      <c r="J18" s="23">
        <f>+M18+P18+S18+V18+Y18</f>
        <v>57.6</v>
      </c>
      <c r="K18" s="22">
        <f t="shared" si="4"/>
        <v>186.4077669902913</v>
      </c>
      <c r="L18" s="28">
        <v>24.4</v>
      </c>
      <c r="M18" s="28">
        <v>28.5</v>
      </c>
      <c r="N18" s="22">
        <f t="shared" si="20"/>
        <v>116.8032786885246</v>
      </c>
      <c r="O18" s="28">
        <v>0.4</v>
      </c>
      <c r="P18" s="28">
        <v>1.4</v>
      </c>
      <c r="Q18" s="22">
        <f t="shared" si="5"/>
        <v>349.99999999999994</v>
      </c>
      <c r="R18" s="28">
        <v>1.4</v>
      </c>
      <c r="S18" s="28">
        <v>0.3</v>
      </c>
      <c r="T18" s="22">
        <f t="shared" si="6"/>
        <v>21.42857142857143</v>
      </c>
      <c r="U18" s="28">
        <v>2.5</v>
      </c>
      <c r="V18" s="28">
        <v>25.8</v>
      </c>
      <c r="W18" s="22" t="s">
        <v>44</v>
      </c>
      <c r="X18" s="25">
        <v>2.2</v>
      </c>
      <c r="Y18" s="25">
        <v>1.6</v>
      </c>
      <c r="Z18" s="22">
        <f>Y18/X18*100</f>
        <v>72.72727272727273</v>
      </c>
      <c r="AA18" s="24">
        <f t="shared" si="21"/>
        <v>16.4</v>
      </c>
      <c r="AB18" s="24">
        <f>+AE18+AK18+AT18+AN18+AQ18+AW18+AZ18+3.7</f>
        <v>22.2</v>
      </c>
      <c r="AC18" s="22">
        <f>AB18/AA18*100</f>
        <v>135.3658536585366</v>
      </c>
      <c r="AD18" s="28">
        <v>13.7</v>
      </c>
      <c r="AE18" s="28">
        <v>4.6</v>
      </c>
      <c r="AF18" s="27">
        <f aca="true" t="shared" si="22" ref="AF18:AF24">AE18/AD18*100</f>
        <v>33.57664233576642</v>
      </c>
      <c r="AG18" s="23"/>
      <c r="AH18" s="23"/>
      <c r="AI18" s="22"/>
      <c r="AJ18" s="28">
        <v>2.7</v>
      </c>
      <c r="AK18" s="28">
        <v>0.6</v>
      </c>
      <c r="AL18" s="22">
        <f>AK18/AJ18*100</f>
        <v>22.22222222222222</v>
      </c>
      <c r="AM18" s="23"/>
      <c r="AN18" s="23"/>
      <c r="AO18" s="22"/>
      <c r="AP18" s="22"/>
      <c r="AQ18" s="25">
        <v>2.4</v>
      </c>
      <c r="AR18" s="22"/>
      <c r="AS18" s="22"/>
      <c r="AT18" s="25">
        <v>0.8</v>
      </c>
      <c r="AU18" s="22"/>
      <c r="AV18" s="25"/>
      <c r="AW18" s="25">
        <v>10.1</v>
      </c>
      <c r="AX18" s="22"/>
      <c r="AY18" s="28"/>
      <c r="AZ18" s="28"/>
      <c r="BA18" s="22"/>
      <c r="BB18" s="28">
        <v>213.6</v>
      </c>
      <c r="BC18" s="28">
        <v>258.7</v>
      </c>
      <c r="BD18" s="22">
        <f t="shared" si="8"/>
        <v>121.11423220973782</v>
      </c>
      <c r="BE18" s="28">
        <v>202.2</v>
      </c>
      <c r="BF18" s="28">
        <v>193.4</v>
      </c>
      <c r="BG18" s="22">
        <f t="shared" si="9"/>
        <v>95.64787339268052</v>
      </c>
      <c r="BH18" s="22"/>
      <c r="BI18" s="25">
        <v>8.3</v>
      </c>
      <c r="BJ18" s="22"/>
      <c r="BK18" s="30">
        <v>252.9</v>
      </c>
      <c r="BL18" s="34">
        <v>301.2</v>
      </c>
      <c r="BM18" s="22">
        <f t="shared" si="10"/>
        <v>119.09845788849347</v>
      </c>
      <c r="BN18" s="22">
        <v>137.9</v>
      </c>
      <c r="BO18" s="22">
        <v>184.3</v>
      </c>
      <c r="BP18" s="22">
        <f t="shared" si="11"/>
        <v>133.64757070340826</v>
      </c>
      <c r="BQ18" s="22"/>
      <c r="BR18" s="22"/>
      <c r="BS18" s="22"/>
      <c r="BT18" s="22">
        <v>58.8</v>
      </c>
      <c r="BU18" s="22">
        <v>33</v>
      </c>
      <c r="BV18" s="22">
        <f t="shared" si="12"/>
        <v>56.122448979591844</v>
      </c>
      <c r="BW18" s="30">
        <v>49.5</v>
      </c>
      <c r="BX18" s="30">
        <v>75.5</v>
      </c>
      <c r="BY18" s="22">
        <f t="shared" si="13"/>
        <v>152.52525252525254</v>
      </c>
      <c r="BZ18" s="30">
        <v>20.2</v>
      </c>
      <c r="CA18" s="30"/>
      <c r="CB18" s="22">
        <f t="shared" si="14"/>
        <v>0</v>
      </c>
      <c r="CC18" s="29">
        <v>6.1</v>
      </c>
      <c r="CD18" s="30"/>
      <c r="CE18" s="22">
        <f t="shared" si="15"/>
        <v>0</v>
      </c>
      <c r="CF18" s="8"/>
      <c r="CG18" s="8"/>
    </row>
    <row r="19" spans="1:85" ht="30">
      <c r="A19" s="21">
        <v>6</v>
      </c>
      <c r="B19" s="26" t="s">
        <v>20</v>
      </c>
      <c r="C19" s="22">
        <f t="shared" si="16"/>
        <v>277.2</v>
      </c>
      <c r="D19" s="22">
        <f t="shared" si="17"/>
        <v>332</v>
      </c>
      <c r="E19" s="22">
        <f t="shared" si="0"/>
        <v>119.76911976911977</v>
      </c>
      <c r="F19" s="23">
        <f t="shared" si="18"/>
        <v>69.2</v>
      </c>
      <c r="G19" s="23">
        <f t="shared" si="19"/>
        <v>39.50000000000001</v>
      </c>
      <c r="H19" s="22">
        <f t="shared" si="1"/>
        <v>57.08092485549133</v>
      </c>
      <c r="I19" s="24">
        <f t="shared" si="2"/>
        <v>53.7</v>
      </c>
      <c r="J19" s="23">
        <f t="shared" si="3"/>
        <v>37.50000000000001</v>
      </c>
      <c r="K19" s="22">
        <f t="shared" si="4"/>
        <v>69.83240223463689</v>
      </c>
      <c r="L19" s="28">
        <v>10.7</v>
      </c>
      <c r="M19" s="28">
        <v>18.6</v>
      </c>
      <c r="N19" s="22">
        <f t="shared" si="20"/>
        <v>173.8317757009346</v>
      </c>
      <c r="O19" s="28">
        <v>1.1</v>
      </c>
      <c r="P19" s="28">
        <v>0.7</v>
      </c>
      <c r="Q19" s="22">
        <f t="shared" si="5"/>
        <v>63.636363636363626</v>
      </c>
      <c r="R19" s="28">
        <v>1.2</v>
      </c>
      <c r="S19" s="28">
        <v>0.1</v>
      </c>
      <c r="T19" s="22">
        <f t="shared" si="6"/>
        <v>8.333333333333334</v>
      </c>
      <c r="U19" s="28">
        <v>36.5</v>
      </c>
      <c r="V19" s="28">
        <v>12.4</v>
      </c>
      <c r="W19" s="22">
        <f>V19/U19*100</f>
        <v>33.97260273972603</v>
      </c>
      <c r="X19" s="25">
        <v>4.2</v>
      </c>
      <c r="Y19" s="25">
        <v>5.7</v>
      </c>
      <c r="Z19" s="22">
        <f aca="true" t="shared" si="23" ref="Z19:Z25">Y19/X19*100</f>
        <v>135.71428571428572</v>
      </c>
      <c r="AA19" s="24">
        <f t="shared" si="21"/>
        <v>15.5</v>
      </c>
      <c r="AB19" s="24">
        <f>+AE19+AK19+AT19+AN19+AQ19+AW19+AZ19</f>
        <v>2</v>
      </c>
      <c r="AC19" s="22">
        <f t="shared" si="7"/>
        <v>12.903225806451612</v>
      </c>
      <c r="AD19" s="23">
        <v>15.5</v>
      </c>
      <c r="AE19" s="25">
        <v>1.3</v>
      </c>
      <c r="AF19" s="27">
        <f t="shared" si="22"/>
        <v>8.38709677419355</v>
      </c>
      <c r="AG19" s="23"/>
      <c r="AH19" s="23"/>
      <c r="AI19" s="22"/>
      <c r="AJ19" s="28"/>
      <c r="AK19" s="28"/>
      <c r="AL19" s="22"/>
      <c r="AM19" s="23"/>
      <c r="AN19" s="23"/>
      <c r="AO19" s="22"/>
      <c r="AP19" s="22"/>
      <c r="AQ19" s="25"/>
      <c r="AR19" s="22"/>
      <c r="AS19" s="22"/>
      <c r="AT19" s="25"/>
      <c r="AU19" s="22"/>
      <c r="AV19" s="25"/>
      <c r="AW19" s="25">
        <v>0.7</v>
      </c>
      <c r="AX19" s="22"/>
      <c r="AY19" s="28"/>
      <c r="AZ19" s="28"/>
      <c r="BA19" s="22"/>
      <c r="BB19" s="28">
        <v>208</v>
      </c>
      <c r="BC19" s="28">
        <v>292.5</v>
      </c>
      <c r="BD19" s="22">
        <f>BC19/BB19*100</f>
        <v>140.625</v>
      </c>
      <c r="BE19" s="28">
        <v>196.6</v>
      </c>
      <c r="BF19" s="28">
        <v>225.1</v>
      </c>
      <c r="BG19" s="22">
        <f t="shared" si="9"/>
        <v>114.49643947100712</v>
      </c>
      <c r="BH19" s="22"/>
      <c r="BI19" s="22">
        <v>10.4</v>
      </c>
      <c r="BJ19" s="22"/>
      <c r="BK19" s="30">
        <v>272</v>
      </c>
      <c r="BL19" s="30">
        <v>288.5</v>
      </c>
      <c r="BM19" s="22">
        <f t="shared" si="10"/>
        <v>106.06617647058823</v>
      </c>
      <c r="BN19" s="22">
        <v>156.8</v>
      </c>
      <c r="BO19" s="22">
        <v>212.6</v>
      </c>
      <c r="BP19" s="22">
        <f t="shared" si="11"/>
        <v>135.58673469387753</v>
      </c>
      <c r="BQ19" s="22"/>
      <c r="BR19" s="22"/>
      <c r="BS19" s="22"/>
      <c r="BT19" s="22">
        <v>44.1</v>
      </c>
      <c r="BU19" s="22">
        <v>25.4</v>
      </c>
      <c r="BV19" s="22">
        <f t="shared" si="12"/>
        <v>57.59637188208616</v>
      </c>
      <c r="BW19" s="30">
        <v>64.5</v>
      </c>
      <c r="BX19" s="30">
        <v>43</v>
      </c>
      <c r="BY19" s="22">
        <f t="shared" si="13"/>
        <v>66.66666666666666</v>
      </c>
      <c r="BZ19" s="30">
        <v>25.9</v>
      </c>
      <c r="CA19" s="30"/>
      <c r="CB19" s="22">
        <f t="shared" si="14"/>
        <v>0</v>
      </c>
      <c r="CC19" s="30">
        <v>4.9</v>
      </c>
      <c r="CD19" s="30"/>
      <c r="CE19" s="22">
        <f t="shared" si="15"/>
        <v>0</v>
      </c>
      <c r="CF19" s="8"/>
      <c r="CG19" s="8"/>
    </row>
    <row r="20" spans="1:85" ht="17.25" customHeight="1">
      <c r="A20" s="21">
        <v>7</v>
      </c>
      <c r="B20" s="26" t="s">
        <v>21</v>
      </c>
      <c r="C20" s="22">
        <f t="shared" si="16"/>
        <v>472.70000000000005</v>
      </c>
      <c r="D20" s="22">
        <f t="shared" si="17"/>
        <v>460.90000000000003</v>
      </c>
      <c r="E20" s="22">
        <f t="shared" si="0"/>
        <v>97.50370213666173</v>
      </c>
      <c r="F20" s="23">
        <f t="shared" si="18"/>
        <v>344.1</v>
      </c>
      <c r="G20" s="23">
        <f t="shared" si="19"/>
        <v>239.90000000000003</v>
      </c>
      <c r="H20" s="22">
        <f t="shared" si="1"/>
        <v>69.71810520197617</v>
      </c>
      <c r="I20" s="24">
        <f>+L20+O20+R20+U20+X20</f>
        <v>146.5</v>
      </c>
      <c r="J20" s="23">
        <f>+M20+P20+S20+V20+Y20</f>
        <v>154.30000000000004</v>
      </c>
      <c r="K20" s="22">
        <f t="shared" si="4"/>
        <v>105.32423208191129</v>
      </c>
      <c r="L20" s="28">
        <v>91.7</v>
      </c>
      <c r="M20" s="28">
        <v>165.4</v>
      </c>
      <c r="N20" s="22">
        <f t="shared" si="20"/>
        <v>180.37077426390405</v>
      </c>
      <c r="O20" s="28"/>
      <c r="P20" s="28">
        <v>0.5</v>
      </c>
      <c r="Q20" s="22" t="e">
        <f t="shared" si="5"/>
        <v>#DIV/0!</v>
      </c>
      <c r="R20" s="28">
        <v>2.5</v>
      </c>
      <c r="S20" s="28">
        <v>0.8</v>
      </c>
      <c r="T20" s="22">
        <f t="shared" si="6"/>
        <v>32</v>
      </c>
      <c r="U20" s="28">
        <v>49.5</v>
      </c>
      <c r="V20" s="28">
        <v>-15.7</v>
      </c>
      <c r="W20" s="27"/>
      <c r="X20" s="25">
        <v>2.8</v>
      </c>
      <c r="Y20" s="25">
        <v>3.3</v>
      </c>
      <c r="Z20" s="22">
        <f>Y20/X20*100</f>
        <v>117.85714285714286</v>
      </c>
      <c r="AA20" s="24">
        <f>+AD20+AJ20+AM20+AV20+AY20</f>
        <v>197.6</v>
      </c>
      <c r="AB20" s="24">
        <f>+AE20+AK20+AT20+AN20+AQ20+AW20+AZ20+1.3</f>
        <v>85.6</v>
      </c>
      <c r="AC20" s="27">
        <f t="shared" si="7"/>
        <v>43.31983805668016</v>
      </c>
      <c r="AD20" s="28">
        <v>73.6</v>
      </c>
      <c r="AE20" s="28">
        <v>76.9</v>
      </c>
      <c r="AF20" s="27">
        <f t="shared" si="22"/>
        <v>104.48369565217392</v>
      </c>
      <c r="AG20" s="23"/>
      <c r="AH20" s="23"/>
      <c r="AI20" s="22"/>
      <c r="AJ20" s="28">
        <v>3.8</v>
      </c>
      <c r="AK20" s="28">
        <v>2.6</v>
      </c>
      <c r="AL20" s="22">
        <f aca="true" t="shared" si="24" ref="AL20:AL25">AK20/AJ20*100</f>
        <v>68.42105263157895</v>
      </c>
      <c r="AM20" s="23"/>
      <c r="AN20" s="28"/>
      <c r="AO20" s="22"/>
      <c r="AP20" s="22"/>
      <c r="AQ20" s="25"/>
      <c r="AR20" s="22"/>
      <c r="AS20" s="22"/>
      <c r="AT20" s="25">
        <v>3.2</v>
      </c>
      <c r="AU20" s="22"/>
      <c r="AV20" s="25">
        <v>120.2</v>
      </c>
      <c r="AW20" s="25">
        <v>1.6</v>
      </c>
      <c r="AX20" s="22">
        <f aca="true" t="shared" si="25" ref="AX20:AX25">AW20/AV20*100</f>
        <v>1.3311148086522462</v>
      </c>
      <c r="AY20" s="28"/>
      <c r="AZ20" s="28"/>
      <c r="BA20" s="22"/>
      <c r="BB20" s="28">
        <v>128.6</v>
      </c>
      <c r="BC20" s="28">
        <v>221</v>
      </c>
      <c r="BD20" s="22">
        <f>BC20/BB20*100</f>
        <v>171.850699844479</v>
      </c>
      <c r="BE20" s="28">
        <v>117.1</v>
      </c>
      <c r="BF20" s="28">
        <v>164</v>
      </c>
      <c r="BG20" s="22">
        <f t="shared" si="9"/>
        <v>140.05123825789926</v>
      </c>
      <c r="BH20" s="22"/>
      <c r="BI20" s="22"/>
      <c r="BJ20" s="22"/>
      <c r="BK20" s="29">
        <v>508.2</v>
      </c>
      <c r="BL20" s="30">
        <v>433.6</v>
      </c>
      <c r="BM20" s="22">
        <f t="shared" si="10"/>
        <v>85.32073986619442</v>
      </c>
      <c r="BN20" s="22">
        <v>207.8</v>
      </c>
      <c r="BO20" s="22">
        <v>242.6</v>
      </c>
      <c r="BP20" s="22">
        <f t="shared" si="11"/>
        <v>116.74687199230027</v>
      </c>
      <c r="BQ20" s="22">
        <v>21</v>
      </c>
      <c r="BR20" s="22"/>
      <c r="BS20" s="27"/>
      <c r="BT20" s="22">
        <v>159.3</v>
      </c>
      <c r="BU20" s="22">
        <v>30</v>
      </c>
      <c r="BV20" s="22">
        <f t="shared" si="12"/>
        <v>18.832391713747647</v>
      </c>
      <c r="BW20" s="30">
        <v>113.4</v>
      </c>
      <c r="BX20" s="30">
        <v>121.7</v>
      </c>
      <c r="BY20" s="22">
        <f t="shared" si="13"/>
        <v>107.31922398589064</v>
      </c>
      <c r="BZ20" s="30">
        <v>59.5</v>
      </c>
      <c r="CA20" s="34"/>
      <c r="CB20" s="22">
        <f t="shared" si="14"/>
        <v>0</v>
      </c>
      <c r="CC20" s="29"/>
      <c r="CD20" s="29"/>
      <c r="CE20" s="22" t="e">
        <f t="shared" si="15"/>
        <v>#DIV/0!</v>
      </c>
      <c r="CF20" s="8"/>
      <c r="CG20" s="8"/>
    </row>
    <row r="21" spans="1:85" ht="15">
      <c r="A21" s="21">
        <v>8</v>
      </c>
      <c r="B21" s="26" t="s">
        <v>22</v>
      </c>
      <c r="C21" s="22">
        <f t="shared" si="16"/>
        <v>293.9</v>
      </c>
      <c r="D21" s="22">
        <f t="shared" si="17"/>
        <v>451.3</v>
      </c>
      <c r="E21" s="22">
        <f t="shared" si="0"/>
        <v>153.55563116706364</v>
      </c>
      <c r="F21" s="23">
        <f t="shared" si="18"/>
        <v>32.2</v>
      </c>
      <c r="G21" s="23">
        <f t="shared" si="19"/>
        <v>94.30000000000001</v>
      </c>
      <c r="H21" s="22">
        <f t="shared" si="1"/>
        <v>292.8571428571429</v>
      </c>
      <c r="I21" s="24">
        <f t="shared" si="2"/>
        <v>23</v>
      </c>
      <c r="J21" s="23">
        <f>+M21+P21+S21+V21+Y21</f>
        <v>28.2</v>
      </c>
      <c r="K21" s="22">
        <f t="shared" si="4"/>
        <v>122.60869565217392</v>
      </c>
      <c r="L21" s="28">
        <v>12.7</v>
      </c>
      <c r="M21" s="28">
        <v>10.9</v>
      </c>
      <c r="N21" s="22">
        <f t="shared" si="20"/>
        <v>85.8267716535433</v>
      </c>
      <c r="O21" s="28"/>
      <c r="P21" s="28">
        <v>2.3</v>
      </c>
      <c r="Q21" s="22"/>
      <c r="R21" s="28">
        <v>2.2</v>
      </c>
      <c r="S21" s="28">
        <v>0.4</v>
      </c>
      <c r="T21" s="22">
        <f t="shared" si="6"/>
        <v>18.181818181818183</v>
      </c>
      <c r="U21" s="28">
        <v>0.9</v>
      </c>
      <c r="V21" s="28">
        <v>13.1</v>
      </c>
      <c r="W21" s="27" t="s">
        <v>44</v>
      </c>
      <c r="X21" s="25">
        <v>7.2</v>
      </c>
      <c r="Y21" s="25">
        <v>1.5</v>
      </c>
      <c r="Z21" s="22">
        <f>Y21/X21*100</f>
        <v>20.833333333333332</v>
      </c>
      <c r="AA21" s="24">
        <f t="shared" si="21"/>
        <v>9.2</v>
      </c>
      <c r="AB21" s="24">
        <f>+AE21+AK21+AT21+AN21+AQ21+AW21+AZ21+45.2</f>
        <v>66.10000000000001</v>
      </c>
      <c r="AC21" s="22">
        <f t="shared" si="7"/>
        <v>718.4782608695654</v>
      </c>
      <c r="AD21" s="28">
        <v>6.4</v>
      </c>
      <c r="AE21" s="28">
        <v>1.6</v>
      </c>
      <c r="AF21" s="27">
        <f t="shared" si="22"/>
        <v>25</v>
      </c>
      <c r="AG21" s="23"/>
      <c r="AH21" s="23"/>
      <c r="AI21" s="22"/>
      <c r="AJ21" s="28">
        <v>0.8</v>
      </c>
      <c r="AK21" s="28"/>
      <c r="AL21" s="22"/>
      <c r="AM21" s="23">
        <v>0.6</v>
      </c>
      <c r="AN21" s="28">
        <v>0.3</v>
      </c>
      <c r="AO21" s="22">
        <f>AN21/AM21*100</f>
        <v>50</v>
      </c>
      <c r="AP21" s="22"/>
      <c r="AQ21" s="25"/>
      <c r="AR21" s="22"/>
      <c r="AS21" s="22"/>
      <c r="AT21" s="25">
        <v>19</v>
      </c>
      <c r="AU21" s="22"/>
      <c r="AV21" s="25">
        <v>1.4</v>
      </c>
      <c r="AW21" s="25"/>
      <c r="AX21" s="22">
        <f t="shared" si="25"/>
        <v>0</v>
      </c>
      <c r="AY21" s="28"/>
      <c r="AZ21" s="28"/>
      <c r="BA21" s="22"/>
      <c r="BB21" s="28">
        <v>261.7</v>
      </c>
      <c r="BC21" s="28">
        <v>357</v>
      </c>
      <c r="BD21" s="22">
        <f t="shared" si="8"/>
        <v>136.41574321742453</v>
      </c>
      <c r="BE21" s="28">
        <v>250.2</v>
      </c>
      <c r="BF21" s="28">
        <v>287</v>
      </c>
      <c r="BG21" s="22">
        <f t="shared" si="9"/>
        <v>114.70823341326938</v>
      </c>
      <c r="BH21" s="22"/>
      <c r="BI21" s="22">
        <v>13</v>
      </c>
      <c r="BJ21" s="22"/>
      <c r="BK21" s="30">
        <v>337.9</v>
      </c>
      <c r="BL21" s="30">
        <v>370.1</v>
      </c>
      <c r="BM21" s="22">
        <f t="shared" si="10"/>
        <v>109.52944658182895</v>
      </c>
      <c r="BN21" s="22">
        <v>144.4</v>
      </c>
      <c r="BO21" s="22">
        <v>210.4</v>
      </c>
      <c r="BP21" s="22">
        <f t="shared" si="11"/>
        <v>145.70637119113573</v>
      </c>
      <c r="BQ21" s="22"/>
      <c r="BR21" s="22"/>
      <c r="BS21" s="22"/>
      <c r="BT21" s="22">
        <v>30</v>
      </c>
      <c r="BU21" s="22">
        <v>23.7</v>
      </c>
      <c r="BV21" s="22">
        <f t="shared" si="12"/>
        <v>78.99999999999999</v>
      </c>
      <c r="BW21" s="30">
        <v>156.8</v>
      </c>
      <c r="BX21" s="30">
        <v>127.8</v>
      </c>
      <c r="BY21" s="22">
        <f t="shared" si="13"/>
        <v>81.50510204081633</v>
      </c>
      <c r="BZ21" s="30">
        <v>75.5</v>
      </c>
      <c r="CA21" s="30"/>
      <c r="CB21" s="22">
        <f t="shared" si="14"/>
        <v>0</v>
      </c>
      <c r="CC21" s="30">
        <v>25</v>
      </c>
      <c r="CD21" s="30"/>
      <c r="CE21" s="22">
        <f t="shared" si="15"/>
        <v>0</v>
      </c>
      <c r="CF21" s="8"/>
      <c r="CG21" s="8"/>
    </row>
    <row r="22" spans="1:85" ht="15">
      <c r="A22" s="21">
        <v>9</v>
      </c>
      <c r="B22" s="26" t="s">
        <v>23</v>
      </c>
      <c r="C22" s="22">
        <f t="shared" si="16"/>
        <v>401.6</v>
      </c>
      <c r="D22" s="22">
        <f t="shared" si="17"/>
        <v>386.90000000000003</v>
      </c>
      <c r="E22" s="22">
        <f t="shared" si="0"/>
        <v>96.33964143426294</v>
      </c>
      <c r="F22" s="23">
        <f t="shared" si="18"/>
        <v>160.7</v>
      </c>
      <c r="G22" s="23">
        <f t="shared" si="19"/>
        <v>68.3</v>
      </c>
      <c r="H22" s="22">
        <f t="shared" si="1"/>
        <v>42.50155569383946</v>
      </c>
      <c r="I22" s="24">
        <f>+L22+O22+R22+U22+X22-11</f>
        <v>81.5</v>
      </c>
      <c r="J22" s="23">
        <f>+M22+P22+S22+V22+Y22</f>
        <v>54.1</v>
      </c>
      <c r="K22" s="22">
        <f t="shared" si="4"/>
        <v>66.38036809815951</v>
      </c>
      <c r="L22" s="28">
        <v>15.2</v>
      </c>
      <c r="M22" s="28">
        <v>24.2</v>
      </c>
      <c r="N22" s="22">
        <f t="shared" si="20"/>
        <v>159.21052631578948</v>
      </c>
      <c r="O22" s="28">
        <v>0.4</v>
      </c>
      <c r="P22" s="28">
        <v>3.1</v>
      </c>
      <c r="Q22" s="22">
        <f>P22/O22*100</f>
        <v>775</v>
      </c>
      <c r="R22" s="28">
        <v>1.7</v>
      </c>
      <c r="S22" s="28">
        <v>0.3</v>
      </c>
      <c r="T22" s="22">
        <f t="shared" si="6"/>
        <v>17.647058823529413</v>
      </c>
      <c r="U22" s="28">
        <v>3.6</v>
      </c>
      <c r="V22" s="28">
        <v>23.9</v>
      </c>
      <c r="W22" s="27" t="s">
        <v>56</v>
      </c>
      <c r="X22" s="25">
        <v>71.6</v>
      </c>
      <c r="Y22" s="25">
        <v>2.6</v>
      </c>
      <c r="Z22" s="22">
        <f>Y22/X22*100</f>
        <v>3.6312849162011176</v>
      </c>
      <c r="AA22" s="24">
        <f t="shared" si="21"/>
        <v>79.2</v>
      </c>
      <c r="AB22" s="24">
        <f>+AE22+AK22+AT22+AN22+AQ22+AW22+AZ22</f>
        <v>14.2</v>
      </c>
      <c r="AC22" s="22">
        <f>AB22/AA22*100</f>
        <v>17.929292929292927</v>
      </c>
      <c r="AD22" s="28">
        <v>79.2</v>
      </c>
      <c r="AE22" s="28">
        <v>13.2</v>
      </c>
      <c r="AF22" s="27">
        <f t="shared" si="22"/>
        <v>16.666666666666664</v>
      </c>
      <c r="AG22" s="23"/>
      <c r="AH22" s="23"/>
      <c r="AI22" s="22"/>
      <c r="AJ22" s="28"/>
      <c r="AK22" s="28"/>
      <c r="AL22" s="22"/>
      <c r="AM22" s="23"/>
      <c r="AN22" s="28"/>
      <c r="AO22" s="22"/>
      <c r="AP22" s="22"/>
      <c r="AQ22" s="25">
        <v>1</v>
      </c>
      <c r="AR22" s="22"/>
      <c r="AS22" s="22"/>
      <c r="AT22" s="25"/>
      <c r="AU22" s="22"/>
      <c r="AV22" s="25"/>
      <c r="AW22" s="25"/>
      <c r="AX22" s="22"/>
      <c r="AY22" s="23"/>
      <c r="AZ22" s="23"/>
      <c r="BA22" s="22"/>
      <c r="BB22" s="28">
        <v>240.9</v>
      </c>
      <c r="BC22" s="28">
        <v>318.6</v>
      </c>
      <c r="BD22" s="22">
        <f t="shared" si="8"/>
        <v>132.25404732254046</v>
      </c>
      <c r="BE22" s="28">
        <v>229.4</v>
      </c>
      <c r="BF22" s="28">
        <v>258.1</v>
      </c>
      <c r="BG22" s="22">
        <f t="shared" si="9"/>
        <v>112.51089799476897</v>
      </c>
      <c r="BH22" s="22"/>
      <c r="BI22" s="22">
        <v>3.5</v>
      </c>
      <c r="BJ22" s="22"/>
      <c r="BK22" s="30">
        <v>343.9</v>
      </c>
      <c r="BL22" s="30">
        <v>283.9</v>
      </c>
      <c r="BM22" s="22">
        <f t="shared" si="10"/>
        <v>82.55306775225357</v>
      </c>
      <c r="BN22" s="22">
        <v>141.8</v>
      </c>
      <c r="BO22" s="22">
        <v>158.9</v>
      </c>
      <c r="BP22" s="22">
        <f t="shared" si="11"/>
        <v>112.0592383638928</v>
      </c>
      <c r="BQ22" s="22"/>
      <c r="BR22" s="22"/>
      <c r="BS22" s="22"/>
      <c r="BT22" s="22">
        <v>53</v>
      </c>
      <c r="BU22" s="22">
        <v>16.2</v>
      </c>
      <c r="BV22" s="22">
        <f t="shared" si="12"/>
        <v>30.566037735849054</v>
      </c>
      <c r="BW22" s="30">
        <v>142.5</v>
      </c>
      <c r="BX22" s="30">
        <v>100</v>
      </c>
      <c r="BY22" s="22">
        <f t="shared" si="13"/>
        <v>70.17543859649122</v>
      </c>
      <c r="BZ22" s="30">
        <v>44.8</v>
      </c>
      <c r="CA22" s="30"/>
      <c r="CB22" s="22">
        <f t="shared" si="14"/>
        <v>0</v>
      </c>
      <c r="CC22" s="30">
        <v>26.4</v>
      </c>
      <c r="CD22" s="30"/>
      <c r="CE22" s="22">
        <f t="shared" si="15"/>
        <v>0</v>
      </c>
      <c r="CF22" s="8"/>
      <c r="CG22" s="8"/>
    </row>
    <row r="23" spans="1:85" ht="16.5" customHeight="1">
      <c r="A23" s="21">
        <v>10</v>
      </c>
      <c r="B23" s="26" t="s">
        <v>24</v>
      </c>
      <c r="C23" s="22">
        <f t="shared" si="16"/>
        <v>249</v>
      </c>
      <c r="D23" s="22">
        <f t="shared" si="17"/>
        <v>461.70000000000005</v>
      </c>
      <c r="E23" s="22">
        <f t="shared" si="0"/>
        <v>185.42168674698797</v>
      </c>
      <c r="F23" s="23">
        <f t="shared" si="18"/>
        <v>87.9</v>
      </c>
      <c r="G23" s="23">
        <f t="shared" si="19"/>
        <v>202.4</v>
      </c>
      <c r="H23" s="22">
        <f t="shared" si="1"/>
        <v>230.26166097838453</v>
      </c>
      <c r="I23" s="24">
        <f>+L23+O23+R23+U23+X23</f>
        <v>65.5</v>
      </c>
      <c r="J23" s="23">
        <f>+M23+P23+S23+V23+Y23</f>
        <v>68.1</v>
      </c>
      <c r="K23" s="22">
        <f t="shared" si="4"/>
        <v>103.96946564885496</v>
      </c>
      <c r="L23" s="28">
        <v>33.9</v>
      </c>
      <c r="M23" s="28">
        <v>34.5</v>
      </c>
      <c r="N23" s="22">
        <f t="shared" si="20"/>
        <v>101.76991150442478</v>
      </c>
      <c r="O23" s="28">
        <v>0.2</v>
      </c>
      <c r="P23" s="28"/>
      <c r="Q23" s="22">
        <f>P23/O23*100</f>
        <v>0</v>
      </c>
      <c r="R23" s="28">
        <v>1.5</v>
      </c>
      <c r="S23" s="28">
        <v>-0.8</v>
      </c>
      <c r="T23" s="22">
        <f t="shared" si="6"/>
        <v>-53.333333333333336</v>
      </c>
      <c r="U23" s="28">
        <v>28.4</v>
      </c>
      <c r="V23" s="28">
        <v>31.8</v>
      </c>
      <c r="W23" s="22">
        <f>V23/U23*100</f>
        <v>111.9718309859155</v>
      </c>
      <c r="X23" s="25">
        <v>1.5</v>
      </c>
      <c r="Y23" s="25">
        <v>2.6</v>
      </c>
      <c r="Z23" s="22">
        <f t="shared" si="23"/>
        <v>173.33333333333334</v>
      </c>
      <c r="AA23" s="24">
        <f>+AD23+AJ23+AM23+AV23+AY23-3.2</f>
        <v>22.400000000000002</v>
      </c>
      <c r="AB23" s="24">
        <f>+AE23+AK23+AT23+AN23+AQ23+AW23+AZ23+9.8</f>
        <v>134.3</v>
      </c>
      <c r="AC23" s="27" t="s">
        <v>57</v>
      </c>
      <c r="AD23" s="28">
        <v>14.4</v>
      </c>
      <c r="AE23" s="28">
        <v>10.4</v>
      </c>
      <c r="AF23" s="27">
        <f t="shared" si="22"/>
        <v>72.22222222222221</v>
      </c>
      <c r="AG23" s="23"/>
      <c r="AH23" s="23"/>
      <c r="AI23" s="22"/>
      <c r="AJ23" s="28">
        <v>1</v>
      </c>
      <c r="AK23" s="28">
        <v>0.5</v>
      </c>
      <c r="AL23" s="22">
        <f t="shared" si="24"/>
        <v>50</v>
      </c>
      <c r="AM23" s="23"/>
      <c r="AN23" s="23"/>
      <c r="AO23" s="22"/>
      <c r="AP23" s="22"/>
      <c r="AQ23" s="25">
        <v>1.2</v>
      </c>
      <c r="AR23" s="22"/>
      <c r="AS23" s="22"/>
      <c r="AT23" s="25">
        <v>0.9</v>
      </c>
      <c r="AU23" s="22"/>
      <c r="AV23" s="25">
        <v>10.2</v>
      </c>
      <c r="AW23" s="25">
        <v>111.5</v>
      </c>
      <c r="AX23" s="27" t="s">
        <v>47</v>
      </c>
      <c r="AY23" s="23"/>
      <c r="AZ23" s="23"/>
      <c r="BA23" s="22"/>
      <c r="BB23" s="28">
        <v>161.1</v>
      </c>
      <c r="BC23" s="28">
        <v>259.3</v>
      </c>
      <c r="BD23" s="22">
        <f t="shared" si="8"/>
        <v>160.95592799503416</v>
      </c>
      <c r="BE23" s="28">
        <v>149.6</v>
      </c>
      <c r="BF23" s="28">
        <v>156.3</v>
      </c>
      <c r="BG23" s="22">
        <f t="shared" si="9"/>
        <v>104.47860962566847</v>
      </c>
      <c r="BH23" s="22"/>
      <c r="BI23" s="22">
        <v>46</v>
      </c>
      <c r="BJ23" s="22"/>
      <c r="BK23" s="30">
        <v>734.3</v>
      </c>
      <c r="BL23" s="30">
        <v>366.8</v>
      </c>
      <c r="BM23" s="22">
        <f t="shared" si="10"/>
        <v>49.95233555767398</v>
      </c>
      <c r="BN23" s="22">
        <v>156.1</v>
      </c>
      <c r="BO23" s="22">
        <v>173.1</v>
      </c>
      <c r="BP23" s="22">
        <f t="shared" si="11"/>
        <v>110.89045483664317</v>
      </c>
      <c r="BQ23" s="22"/>
      <c r="BR23" s="22">
        <v>20.5</v>
      </c>
      <c r="BS23" s="22"/>
      <c r="BT23" s="22">
        <v>41.6</v>
      </c>
      <c r="BU23" s="22">
        <v>51.3</v>
      </c>
      <c r="BV23" s="22">
        <f t="shared" si="12"/>
        <v>123.3173076923077</v>
      </c>
      <c r="BW23" s="30">
        <v>529.1</v>
      </c>
      <c r="BX23" s="30">
        <v>113.8</v>
      </c>
      <c r="BY23" s="22">
        <f t="shared" si="13"/>
        <v>21.508221508221506</v>
      </c>
      <c r="BZ23" s="30">
        <v>35.1</v>
      </c>
      <c r="CA23" s="30"/>
      <c r="CB23" s="22">
        <f t="shared" si="14"/>
        <v>0</v>
      </c>
      <c r="CC23" s="29">
        <v>8.6</v>
      </c>
      <c r="CD23" s="30"/>
      <c r="CE23" s="22">
        <f t="shared" si="15"/>
        <v>0</v>
      </c>
      <c r="CF23" s="8"/>
      <c r="CG23" s="8"/>
    </row>
    <row r="24" spans="1:85" ht="19.5" customHeight="1">
      <c r="A24" s="21">
        <v>11</v>
      </c>
      <c r="B24" s="26" t="s">
        <v>25</v>
      </c>
      <c r="C24" s="22">
        <f t="shared" si="16"/>
        <v>355.20000000000005</v>
      </c>
      <c r="D24" s="22">
        <f t="shared" si="17"/>
        <v>412.7</v>
      </c>
      <c r="E24" s="22">
        <f t="shared" si="0"/>
        <v>116.18806306306304</v>
      </c>
      <c r="F24" s="23">
        <f t="shared" si="18"/>
        <v>96.6</v>
      </c>
      <c r="G24" s="23">
        <f t="shared" si="19"/>
        <v>50.7</v>
      </c>
      <c r="H24" s="22">
        <f t="shared" si="1"/>
        <v>52.484472049689444</v>
      </c>
      <c r="I24" s="24">
        <f>+L24+O24+R24+U24+X24</f>
        <v>52.7</v>
      </c>
      <c r="J24" s="23">
        <f>+M24+P24+S24+V24+Y24</f>
        <v>32.4</v>
      </c>
      <c r="K24" s="22">
        <f t="shared" si="4"/>
        <v>61.48007590132827</v>
      </c>
      <c r="L24" s="28">
        <v>21.8</v>
      </c>
      <c r="M24" s="28">
        <v>24.4</v>
      </c>
      <c r="N24" s="22">
        <f t="shared" si="20"/>
        <v>111.92660550458714</v>
      </c>
      <c r="O24" s="28">
        <v>0.1</v>
      </c>
      <c r="P24" s="28">
        <v>0.6</v>
      </c>
      <c r="Q24" s="22">
        <f>P24/O24*100</f>
        <v>599.9999999999999</v>
      </c>
      <c r="R24" s="28">
        <v>4.9</v>
      </c>
      <c r="S24" s="28">
        <v>0.7</v>
      </c>
      <c r="T24" s="22">
        <f t="shared" si="6"/>
        <v>14.285714285714285</v>
      </c>
      <c r="U24" s="23">
        <v>2.5</v>
      </c>
      <c r="V24" s="28">
        <v>4.6</v>
      </c>
      <c r="W24" s="22">
        <f>V24/U24*100</f>
        <v>184</v>
      </c>
      <c r="X24" s="25">
        <v>23.4</v>
      </c>
      <c r="Y24" s="25">
        <v>2.1</v>
      </c>
      <c r="Z24" s="22">
        <f>Y24/X24*100</f>
        <v>8.974358974358976</v>
      </c>
      <c r="AA24" s="24">
        <f t="shared" si="21"/>
        <v>43.9</v>
      </c>
      <c r="AB24" s="24">
        <f>+AE24+AK24+AT24+AN24+AQ24+AW24+AZ24+3.7</f>
        <v>18.3</v>
      </c>
      <c r="AC24" s="22">
        <f t="shared" si="7"/>
        <v>41.68564920273349</v>
      </c>
      <c r="AD24" s="28">
        <v>39.1</v>
      </c>
      <c r="AE24" s="28">
        <v>4.6</v>
      </c>
      <c r="AF24" s="22">
        <f t="shared" si="22"/>
        <v>11.76470588235294</v>
      </c>
      <c r="AG24" s="23"/>
      <c r="AH24" s="23"/>
      <c r="AI24" s="22"/>
      <c r="AJ24" s="28">
        <v>2.9</v>
      </c>
      <c r="AK24" s="28">
        <v>7.2</v>
      </c>
      <c r="AL24" s="22">
        <f t="shared" si="24"/>
        <v>248.27586206896552</v>
      </c>
      <c r="AM24" s="23"/>
      <c r="AN24" s="23"/>
      <c r="AO24" s="22"/>
      <c r="AP24" s="22"/>
      <c r="AQ24" s="22">
        <v>2.8</v>
      </c>
      <c r="AR24" s="22"/>
      <c r="AS24" s="22"/>
      <c r="AT24" s="22"/>
      <c r="AU24" s="22"/>
      <c r="AV24" s="25">
        <v>1.9</v>
      </c>
      <c r="AW24" s="25"/>
      <c r="AX24" s="22">
        <f t="shared" si="25"/>
        <v>0</v>
      </c>
      <c r="AY24" s="22"/>
      <c r="AZ24" s="22"/>
      <c r="BA24" s="22"/>
      <c r="BB24" s="23">
        <v>258.6</v>
      </c>
      <c r="BC24" s="28">
        <v>362</v>
      </c>
      <c r="BD24" s="22">
        <f t="shared" si="8"/>
        <v>139.98453209590102</v>
      </c>
      <c r="BE24" s="23">
        <v>247.1</v>
      </c>
      <c r="BF24" s="28">
        <v>305</v>
      </c>
      <c r="BG24" s="22">
        <f t="shared" si="9"/>
        <v>123.43180898421693</v>
      </c>
      <c r="BH24" s="22"/>
      <c r="BI24" s="22"/>
      <c r="BJ24" s="22"/>
      <c r="BK24" s="29">
        <v>434.2</v>
      </c>
      <c r="BL24" s="29">
        <v>380</v>
      </c>
      <c r="BM24" s="22">
        <f t="shared" si="10"/>
        <v>87.51727314601567</v>
      </c>
      <c r="BN24" s="32">
        <v>159.5</v>
      </c>
      <c r="BO24" s="32">
        <v>202.9</v>
      </c>
      <c r="BP24" s="22">
        <f t="shared" si="11"/>
        <v>127.21003134796238</v>
      </c>
      <c r="BQ24" s="22"/>
      <c r="BR24" s="22">
        <v>18</v>
      </c>
      <c r="BS24" s="27"/>
      <c r="BT24" s="22">
        <v>73.9</v>
      </c>
      <c r="BU24" s="22">
        <v>52.2</v>
      </c>
      <c r="BV24" s="22">
        <f t="shared" si="12"/>
        <v>70.63599458728011</v>
      </c>
      <c r="BW24" s="30">
        <v>194</v>
      </c>
      <c r="BX24" s="30">
        <v>97.4</v>
      </c>
      <c r="BY24" s="22">
        <f t="shared" si="13"/>
        <v>50.20618556701031</v>
      </c>
      <c r="BZ24" s="30">
        <v>35.1</v>
      </c>
      <c r="CA24" s="30"/>
      <c r="CB24" s="22">
        <f t="shared" si="14"/>
        <v>0</v>
      </c>
      <c r="CC24" s="29">
        <v>96.1</v>
      </c>
      <c r="CD24" s="29"/>
      <c r="CE24" s="22">
        <f t="shared" si="15"/>
        <v>0</v>
      </c>
      <c r="CF24" s="8"/>
      <c r="CG24" s="8"/>
    </row>
    <row r="25" spans="1:85" s="3" customFormat="1" ht="24.75" customHeight="1">
      <c r="A25" s="68" t="s">
        <v>26</v>
      </c>
      <c r="B25" s="68"/>
      <c r="C25" s="22">
        <f>SUM(C14:C24)</f>
        <v>3977.2999999999993</v>
      </c>
      <c r="D25" s="22">
        <f>SUM(D14:D24)</f>
        <v>5132.8</v>
      </c>
      <c r="E25" s="22">
        <f t="shared" si="0"/>
        <v>129.05237221230485</v>
      </c>
      <c r="F25" s="22">
        <f>SUM(F14:F24)</f>
        <v>1485.9</v>
      </c>
      <c r="G25" s="22">
        <f>SUM(G14:G24)</f>
        <v>1913.1000000000001</v>
      </c>
      <c r="H25" s="22">
        <f>G25/F25*100</f>
        <v>128.75025237229963</v>
      </c>
      <c r="I25" s="22">
        <f>SUM(I14:I24)</f>
        <v>672.5</v>
      </c>
      <c r="J25" s="22">
        <f>SUM(J14:J24)</f>
        <v>704.4000000000001</v>
      </c>
      <c r="K25" s="22">
        <f>J25/I25*100</f>
        <v>104.74349442379183</v>
      </c>
      <c r="L25" s="22">
        <f>SUM(L14:L24)</f>
        <v>296.2</v>
      </c>
      <c r="M25" s="22">
        <f>SUM(M14:M24)</f>
        <v>442.09999999999997</v>
      </c>
      <c r="N25" s="22">
        <f>M25/L25*100</f>
        <v>149.25725860904794</v>
      </c>
      <c r="O25" s="22">
        <f>SUM(O14:O24)</f>
        <v>5.8</v>
      </c>
      <c r="P25" s="22">
        <f>SUM(P14:P24)</f>
        <v>9.399999999999999</v>
      </c>
      <c r="Q25" s="22">
        <f>P25/O25*100</f>
        <v>162.06896551724137</v>
      </c>
      <c r="R25" s="22">
        <f>SUM(R14:R24)</f>
        <v>20.4</v>
      </c>
      <c r="S25" s="22">
        <f>SUM(S14:S24)</f>
        <v>3.2</v>
      </c>
      <c r="T25" s="22">
        <f>S25/R25*100</f>
        <v>15.686274509803924</v>
      </c>
      <c r="U25" s="22">
        <f>SUM(U14:U24)</f>
        <v>166</v>
      </c>
      <c r="V25" s="22">
        <f>SUM(V14:V24)</f>
        <v>221.80000000000004</v>
      </c>
      <c r="W25" s="22">
        <f>V25/U25*100</f>
        <v>133.61445783132532</v>
      </c>
      <c r="X25" s="22">
        <f>SUM(X14:X24)</f>
        <v>195.1</v>
      </c>
      <c r="Y25" s="22">
        <f>SUM(Y14:Y24)</f>
        <v>27.900000000000006</v>
      </c>
      <c r="Z25" s="22">
        <f t="shared" si="23"/>
        <v>14.300358790363921</v>
      </c>
      <c r="AA25" s="22">
        <f>SUM(AA14:AA24)</f>
        <v>813.4</v>
      </c>
      <c r="AB25" s="22">
        <f>SUM(AB14:AB24)</f>
        <v>1208.7</v>
      </c>
      <c r="AC25" s="22">
        <f t="shared" si="7"/>
        <v>148.59847553479224</v>
      </c>
      <c r="AD25" s="22">
        <f>SUM(AD14:AD24)</f>
        <v>336.9</v>
      </c>
      <c r="AE25" s="22">
        <f>SUM(AE14:AE24)</f>
        <v>199.49999999999997</v>
      </c>
      <c r="AF25" s="22">
        <f>AE25/AD25*100</f>
        <v>59.21638468388245</v>
      </c>
      <c r="AG25" s="22">
        <f>SUM(AG14:AG24)</f>
        <v>0</v>
      </c>
      <c r="AH25" s="22">
        <f>SUM(AH14:AH24)</f>
        <v>0</v>
      </c>
      <c r="AI25" s="22">
        <v>0</v>
      </c>
      <c r="AJ25" s="22">
        <f>SUM(AJ14:AJ24)</f>
        <v>14.6</v>
      </c>
      <c r="AK25" s="22">
        <f>SUM(AK14:AK24)</f>
        <v>11.9</v>
      </c>
      <c r="AL25" s="22">
        <f t="shared" si="24"/>
        <v>81.5068493150685</v>
      </c>
      <c r="AM25" s="22">
        <f>SUM(AM14:AM24)</f>
        <v>0.6</v>
      </c>
      <c r="AN25" s="22">
        <f>SUM(AN14:AN24)</f>
        <v>0.3</v>
      </c>
      <c r="AO25" s="22">
        <f>AN25/AM25*100</f>
        <v>50</v>
      </c>
      <c r="AP25" s="22">
        <f>SUM(AP14:AP24)</f>
        <v>0</v>
      </c>
      <c r="AQ25" s="22">
        <f>SUM(AQ14:AQ24)</f>
        <v>17.9</v>
      </c>
      <c r="AR25" s="22" t="e">
        <f>AQ25/AP25*100</f>
        <v>#DIV/0!</v>
      </c>
      <c r="AS25" s="22">
        <f>SUM(AS14:AS24)</f>
        <v>0</v>
      </c>
      <c r="AT25" s="22">
        <f>SUM(AT14:AT24)</f>
        <v>23.9</v>
      </c>
      <c r="AU25" s="22" t="e">
        <f>AT25/AS25*100</f>
        <v>#DIV/0!</v>
      </c>
      <c r="AV25" s="25">
        <f>SUM(AV14:AV24)</f>
        <v>417.3999999999999</v>
      </c>
      <c r="AW25" s="22">
        <f>SUM(AW14:AW24)</f>
        <v>878.9000000000001</v>
      </c>
      <c r="AX25" s="22">
        <f t="shared" si="25"/>
        <v>210.56540488739824</v>
      </c>
      <c r="AY25" s="25">
        <f>SUM(AY14:AY24)</f>
        <v>45.1</v>
      </c>
      <c r="AZ25" s="22">
        <f>SUM(AZ14:AZ24)</f>
        <v>0</v>
      </c>
      <c r="BA25" s="22">
        <f>AZ25/AY25*100</f>
        <v>0</v>
      </c>
      <c r="BB25" s="22">
        <f>SUM(BB14:BB24)</f>
        <v>2491.3999999999996</v>
      </c>
      <c r="BC25" s="22">
        <f>SUM(BC14:BC24)</f>
        <v>3219.7000000000003</v>
      </c>
      <c r="BD25" s="22">
        <f>BC25/BB25*100</f>
        <v>129.23256000642212</v>
      </c>
      <c r="BE25" s="22">
        <f>SUM(BE14:BE24)</f>
        <v>2365.1</v>
      </c>
      <c r="BF25" s="22">
        <f>SUM(BF14:BF24)</f>
        <v>2487.3</v>
      </c>
      <c r="BG25" s="22">
        <f>BF25/BE25*100</f>
        <v>105.16680055811595</v>
      </c>
      <c r="BH25" s="22">
        <f>SUM(BH14:BH24)</f>
        <v>0</v>
      </c>
      <c r="BI25" s="22">
        <f>SUM(BI14:BI24)</f>
        <v>105.4</v>
      </c>
      <c r="BJ25" s="22" t="e">
        <f>BI25/BH25*100</f>
        <v>#DIV/0!</v>
      </c>
      <c r="BK25" s="22">
        <f>SUM(BK14:BK24)</f>
        <v>4366</v>
      </c>
      <c r="BL25" s="22">
        <f>SUM(BL14:BL24)</f>
        <v>4023.6</v>
      </c>
      <c r="BM25" s="22">
        <f>BL25/BK25*100</f>
        <v>92.15758131012367</v>
      </c>
      <c r="BN25" s="25">
        <f>SUM(BN14:BN24)</f>
        <v>1710.6</v>
      </c>
      <c r="BO25" s="22">
        <f>SUM(BO14:BO24)</f>
        <v>2267.9</v>
      </c>
      <c r="BP25" s="22">
        <f>BO25/BN25*100</f>
        <v>132.57921197240736</v>
      </c>
      <c r="BQ25" s="25">
        <f>SUM(BQ14:BQ24)</f>
        <v>39</v>
      </c>
      <c r="BR25" s="22">
        <f>SUM(BR14:BR24)</f>
        <v>68.5</v>
      </c>
      <c r="BS25" s="22">
        <f>BR25/BQ25*100</f>
        <v>175.64102564102564</v>
      </c>
      <c r="BT25" s="22">
        <f>SUM(BT14:BT24)</f>
        <v>778.6</v>
      </c>
      <c r="BU25" s="22">
        <f>SUM(BU14:BU24)</f>
        <v>395.1</v>
      </c>
      <c r="BV25" s="22">
        <f>BU25/BT25*100</f>
        <v>50.74492679167737</v>
      </c>
      <c r="BW25" s="22">
        <f>SUM(BW14:BW24)</f>
        <v>1764.1999999999998</v>
      </c>
      <c r="BX25" s="22">
        <f>SUM(BX14:BX24)</f>
        <v>1167.9</v>
      </c>
      <c r="BY25" s="22">
        <f>BX25/BW25*100</f>
        <v>66.1999773268337</v>
      </c>
      <c r="BZ25" s="22">
        <f>SUM(BZ14:BZ24)</f>
        <v>480.1000000000001</v>
      </c>
      <c r="CA25" s="22">
        <f>SUM(CA14:CA24)</f>
        <v>0</v>
      </c>
      <c r="CB25" s="22">
        <f>CA25/BZ25*100</f>
        <v>0</v>
      </c>
      <c r="CC25" s="22">
        <f>SUM(CC14:CC24)</f>
        <v>256.7</v>
      </c>
      <c r="CD25" s="22">
        <f>SUM(CD14:CD24)</f>
        <v>0</v>
      </c>
      <c r="CE25" s="22">
        <f>CD25/CC25*100</f>
        <v>0</v>
      </c>
      <c r="CF25" s="15"/>
      <c r="CG25" s="15"/>
    </row>
    <row r="26" spans="1:85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8"/>
      <c r="CG26" s="8"/>
    </row>
    <row r="27" spans="1:8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16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1:85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16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16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16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16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</row>
    <row r="32" spans="1:85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16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16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6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16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</row>
    <row r="36" spans="1:8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16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16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16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</row>
    <row r="39" spans="1:85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16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16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57:62" ht="12.75">
      <c r="BE41" s="7"/>
      <c r="BF41" s="5"/>
      <c r="BG41" s="5"/>
      <c r="BH41" s="5"/>
      <c r="BI41" s="5"/>
      <c r="BJ41" s="5"/>
    </row>
    <row r="42" spans="57:62" ht="12.75">
      <c r="BE42" s="7"/>
      <c r="BF42" s="5"/>
      <c r="BG42" s="5"/>
      <c r="BH42" s="5"/>
      <c r="BI42" s="5"/>
      <c r="BJ42" s="5"/>
    </row>
    <row r="43" spans="57:62" ht="12.75">
      <c r="BE43" s="7"/>
      <c r="BF43" s="5"/>
      <c r="BG43" s="5"/>
      <c r="BH43" s="5"/>
      <c r="BI43" s="5"/>
      <c r="BJ43" s="5"/>
    </row>
    <row r="44" spans="57:62" ht="12.75">
      <c r="BE44" s="7"/>
      <c r="BF44" s="5"/>
      <c r="BG44" s="5"/>
      <c r="BH44" s="5"/>
      <c r="BI44" s="5"/>
      <c r="BJ44" s="5"/>
    </row>
    <row r="45" spans="57:62" ht="12.75">
      <c r="BE45" s="5"/>
      <c r="BF45" s="5"/>
      <c r="BG45" s="5"/>
      <c r="BH45" s="5"/>
      <c r="BI45" s="5"/>
      <c r="BJ45" s="5"/>
    </row>
    <row r="46" spans="57:62" ht="12.75">
      <c r="BE46" s="5"/>
      <c r="BF46" s="5"/>
      <c r="BG46" s="5"/>
      <c r="BH46" s="5"/>
      <c r="BI46" s="5"/>
      <c r="BJ46" s="5"/>
    </row>
    <row r="47" spans="57:62" ht="12.75">
      <c r="BE47" s="5"/>
      <c r="BF47" s="5"/>
      <c r="BG47" s="5"/>
      <c r="BH47" s="5"/>
      <c r="BI47" s="5"/>
      <c r="BJ47" s="5"/>
    </row>
    <row r="48" spans="57:62" ht="12.75">
      <c r="BE48" s="5"/>
      <c r="BF48" s="5"/>
      <c r="BG48" s="5"/>
      <c r="BH48" s="5"/>
      <c r="BI48" s="5"/>
      <c r="BJ48" s="5"/>
    </row>
    <row r="49" spans="57:62" ht="12.75">
      <c r="BE49" s="5"/>
      <c r="BF49" s="5"/>
      <c r="BG49" s="5"/>
      <c r="BH49" s="5"/>
      <c r="BI49" s="5"/>
      <c r="BJ49" s="5"/>
    </row>
    <row r="50" spans="57:62" ht="12.75">
      <c r="BE50" s="5"/>
      <c r="BF50" s="5"/>
      <c r="BG50" s="5"/>
      <c r="BH50" s="5"/>
      <c r="BI50" s="5"/>
      <c r="BJ50" s="5"/>
    </row>
  </sheetData>
  <sheetProtection/>
  <mergeCells count="40">
    <mergeCell ref="AS11:AU11"/>
    <mergeCell ref="BT9:BV11"/>
    <mergeCell ref="BW9:BY11"/>
    <mergeCell ref="BH10:BJ11"/>
    <mergeCell ref="BN9:BP11"/>
    <mergeCell ref="C4:M5"/>
    <mergeCell ref="X10:Z11"/>
    <mergeCell ref="C8:E11"/>
    <mergeCell ref="O10:Q11"/>
    <mergeCell ref="I9:K11"/>
    <mergeCell ref="L10:N11"/>
    <mergeCell ref="BN8:CE8"/>
    <mergeCell ref="BK8:BM11"/>
    <mergeCell ref="BZ11:CB11"/>
    <mergeCell ref="AD10:AF11"/>
    <mergeCell ref="CC11:CE11"/>
    <mergeCell ref="AY10:BA11"/>
    <mergeCell ref="BB9:BD11"/>
    <mergeCell ref="BZ9:CE10"/>
    <mergeCell ref="BQ9:BS11"/>
    <mergeCell ref="AM10:AO11"/>
    <mergeCell ref="A25:B25"/>
    <mergeCell ref="R10:T11"/>
    <mergeCell ref="U10:W11"/>
    <mergeCell ref="F9:H11"/>
    <mergeCell ref="A13:B13"/>
    <mergeCell ref="A8:B12"/>
    <mergeCell ref="F8:BJ8"/>
    <mergeCell ref="BE9:BJ9"/>
    <mergeCell ref="BE10:BG11"/>
    <mergeCell ref="AP10:AR11"/>
    <mergeCell ref="O1:Q1"/>
    <mergeCell ref="O2:Q2"/>
    <mergeCell ref="AD9:AX9"/>
    <mergeCell ref="AA9:AC11"/>
    <mergeCell ref="L9:Z9"/>
    <mergeCell ref="AV10:AX11"/>
    <mergeCell ref="AG10:AI11"/>
    <mergeCell ref="AJ10:AL11"/>
    <mergeCell ref="G6:M6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5" r:id="rId1"/>
  <colBreaks count="4" manualBreakCount="4">
    <brk id="17" max="24" man="1"/>
    <brk id="41" max="24" man="1"/>
    <brk id="62" max="24" man="1"/>
    <brk id="7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2012-04-06T07:34:21Z</cp:lastPrinted>
  <dcterms:created xsi:type="dcterms:W3CDTF">2006-03-31T05:22:05Z</dcterms:created>
  <dcterms:modified xsi:type="dcterms:W3CDTF">2012-04-06T07:36:08Z</dcterms:modified>
  <cp:category/>
  <cp:version/>
  <cp:contentType/>
  <cp:contentStatus/>
  <cp:revision>1</cp:revision>
</cp:coreProperties>
</file>