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'SVODKA12'!$A$1:$F$74</definedName>
    <definedName name="_xlnm.Print_Area" localSheetId="0">'SVODKA12'!$A$1:$E$71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<sst xmlns="http://schemas.openxmlformats.org/spreadsheetml/2006/main" count="77" uniqueCount="65">
  <si>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</si>
  <si>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</si>
  <si>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</si>
  <si>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</si>
  <si>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</si>
  <si>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</si>
  <si>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</si>
  <si>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</si>
  <si>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</si>
  <si>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</si>
  <si>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</si>
  <si>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</si>
  <si>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</si>
  <si>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</si>
  <si>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</si>
  <si>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</si>
  <si>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</si>
  <si>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</si>
  <si>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</si>
  <si>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</si>
  <si>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</si>
  <si>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</si>
  <si>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</si>
  <si>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</si>
  <si>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</si>
  <si>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</si>
  <si>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</si>
  <si>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</si>
  <si>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</si>
  <si>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</si>
  <si>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</si>
  <si>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</si>
  <si>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</si>
  <si>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</si>
  <si>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</si>
  <si>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</si>
  <si>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</si>
  <si>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</si>
  <si>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</si>
  <si>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</si>
  <si>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</si>
  <si>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</si>
  <si>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</si>
  <si>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</si>
  <si>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</si>
  <si>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</si>
  <si>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</si>
  <si>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</si>
  <si>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</si>
  <si>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</si>
  <si>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</si>
  <si>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</si>
  <si>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</si>
  <si>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НАЛОГИ,СБОРЫ И РЕГУЛЯРНЫЕ ПЛАТЕЖИ ЗА ПОЛЬЗОВАНИЕ ПРИРОДНЫМИ РЕСУРСАМИ</t>
  </si>
  <si>
    <t>Налог на добычу полезных ископаемых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</si>
  <si>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</si>
  <si>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</si>
  <si>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</si>
  <si>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</si>
  <si>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</si>
  <si>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</si>
  <si>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более 200</t>
  </si>
  <si>
    <t>ПО СОСТОЯНИЮ НА 01.04.2012г. В СРАВНЕНИИ С СООТВЕТСТВУЮЩИМ ПЕРИОДОМ ПРОШЛОГО ГОДА</t>
  </si>
  <si>
    <t>на 01.04.2011г</t>
  </si>
  <si>
    <t>на 01.04.2012г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</si>
</sst>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horizontal="left" wrapText="1"/>
      <protection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1">
      <selection activeCell="C54" sqref="C54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62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63</v>
      </c>
      <c r="C6" s="37" t="s">
        <v>64</v>
      </c>
      <c r="D6" s="34" t="s">
        <v>5</v>
      </c>
      <c r="E6" s="29"/>
    </row>
    <row r="7" spans="1:5" ht="15">
      <c r="A7" s="6" t="s">
        <v>6</v>
      </c>
      <c r="B7" s="38"/>
      <c r="C7" s="38"/>
      <c r="D7" s="34"/>
      <c r="E7" s="31"/>
    </row>
    <row r="8" spans="1:5" ht="15">
      <c r="A8" s="7"/>
      <c r="B8" s="39"/>
      <c r="C8" s="39"/>
      <c r="D8" s="35"/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74">
        <f>(B11+B13+B17+B21+B19)</f>
        <v>2609.6</v>
      </c>
      <c r="C10" s="74">
        <f>(C11+C13+C21+C19)</f>
        <v>3316.2</v>
      </c>
      <c r="D10" s="24">
        <f>(C10/B10)*100</f>
        <v>127.07694665849172</v>
      </c>
      <c r="E10" s="25">
        <f>+C10-B10</f>
        <v>706.5999999999999</v>
      </c>
    </row>
    <row r="11" spans="1:5" ht="15">
      <c r="A11" s="9" t="s">
        <v>8</v>
      </c>
      <c r="B11" s="75">
        <f>(+B12)</f>
        <v>1867.1</v>
      </c>
      <c r="C11" s="75">
        <f>(+C12)</f>
        <v>2885.1</v>
      </c>
      <c r="D11" s="40">
        <f>(C11/B11)*100</f>
        <v>154.52305714744793</v>
      </c>
      <c r="E11" s="42">
        <f>+C11-B11</f>
        <v>1018</v>
      </c>
    </row>
    <row r="12" spans="1:5" ht="15.75" customHeight="1">
      <c r="A12" s="9" t="s">
        <v>9</v>
      </c>
      <c r="B12" s="49">
        <v>1867.1</v>
      </c>
      <c r="C12" s="75">
        <v>2885.1</v>
      </c>
      <c r="D12" s="40">
        <f>(C12/B12)*100</f>
        <v>154.52305714744793</v>
      </c>
      <c r="E12" s="42">
        <f>+C12-B12</f>
        <v>1018</v>
      </c>
    </row>
    <row r="13" spans="1:5" ht="15">
      <c r="A13" s="9" t="s">
        <v>10</v>
      </c>
      <c r="B13" s="76">
        <f>+B15+B16</f>
        <v>453.1</v>
      </c>
      <c r="C13" s="76">
        <f>+C15+C16</f>
        <v>427.29999999999995</v>
      </c>
      <c r="D13" s="40">
        <f>(C13/B13)*100</f>
        <v>94.30589273890972</v>
      </c>
      <c r="E13" s="42">
        <f>+C13-B13</f>
        <v>-25.800000000000068</v>
      </c>
    </row>
    <row r="14" spans="1:5" ht="15">
      <c r="A14" s="9" t="s">
        <v>11</v>
      </c>
      <c r="B14" s="77"/>
      <c r="C14" s="77"/>
      <c r="D14" s="40"/>
      <c r="E14" s="42"/>
    </row>
    <row r="15" spans="1:5" ht="15">
      <c r="A15" s="9" t="s">
        <v>12</v>
      </c>
      <c r="B15" s="50">
        <v>447.3</v>
      </c>
      <c r="C15" s="78">
        <v>417.9</v>
      </c>
      <c r="D15" s="40">
        <f>(C15/B15)*100</f>
        <v>93.42723004694835</v>
      </c>
      <c r="E15" s="42">
        <f aca="true" t="shared" si="0" ref="E15:E42">+C15-B15</f>
        <v>-29.400000000000034</v>
      </c>
    </row>
    <row r="16" spans="1:5" ht="18.75" customHeight="1">
      <c r="A16" s="9" t="s">
        <v>41</v>
      </c>
      <c r="B16" s="50">
        <v>5.8</v>
      </c>
      <c r="C16" s="78">
        <v>9.4</v>
      </c>
      <c r="D16" s="40">
        <f>(C16/B16)*100</f>
        <v>162.0689655172414</v>
      </c>
      <c r="E16" s="42">
        <f t="shared" si="0"/>
        <v>3.6000000000000005</v>
      </c>
    </row>
    <row r="17" spans="1:5" ht="30.75" customHeight="1">
      <c r="A17" s="71" t="s">
        <v>53</v>
      </c>
      <c r="B17" s="78">
        <f>B18</f>
        <v>0</v>
      </c>
      <c r="C17" s="78"/>
      <c r="D17" s="40"/>
      <c r="E17" s="42">
        <f t="shared" si="0"/>
        <v>0</v>
      </c>
    </row>
    <row r="18" spans="1:5" ht="15">
      <c r="A18" s="71" t="s">
        <v>54</v>
      </c>
      <c r="B18" s="78"/>
      <c r="C18" s="78"/>
      <c r="D18" s="40"/>
      <c r="E18" s="42">
        <f t="shared" si="0"/>
        <v>0</v>
      </c>
    </row>
    <row r="19" spans="1:5" ht="15">
      <c r="A19" s="9" t="s">
        <v>13</v>
      </c>
      <c r="B19" s="49">
        <v>289.4</v>
      </c>
      <c r="C19" s="79">
        <v>2.8</v>
      </c>
      <c r="D19" s="40">
        <f>(C19/B19)*100</f>
        <v>0.9675190048375951</v>
      </c>
      <c r="E19" s="42">
        <f t="shared" si="0"/>
        <v>-286.59999999999997</v>
      </c>
    </row>
    <row r="20" spans="1:5" ht="15">
      <c r="A20" s="9" t="s">
        <v>14</v>
      </c>
      <c r="B20" s="75"/>
      <c r="C20" s="75"/>
      <c r="D20" s="40"/>
      <c r="E20" s="42">
        <f t="shared" si="0"/>
        <v>0</v>
      </c>
    </row>
    <row r="21" spans="1:5" ht="15">
      <c r="A21" s="9" t="s">
        <v>15</v>
      </c>
      <c r="B21" s="75">
        <f>+B22+B23+B24+B25</f>
        <v>0</v>
      </c>
      <c r="C21" s="75">
        <f>+C22+C23+C24+C25+C26</f>
        <v>1</v>
      </c>
      <c r="D21" s="40"/>
      <c r="E21" s="42">
        <f t="shared" si="0"/>
        <v>1</v>
      </c>
    </row>
    <row r="22" spans="1:5" ht="15">
      <c r="A22" s="9" t="s">
        <v>42</v>
      </c>
      <c r="B22" s="75"/>
      <c r="C22" s="75"/>
      <c r="D22" s="40" t="e">
        <f>(C22/B22)*100</f>
        <v>#DIV/0!</v>
      </c>
      <c r="E22" s="42">
        <f t="shared" si="0"/>
        <v>0</v>
      </c>
    </row>
    <row r="23" spans="1:5" ht="15">
      <c r="A23" s="9" t="s">
        <v>43</v>
      </c>
      <c r="B23" s="75"/>
      <c r="C23" s="75"/>
      <c r="D23" s="40"/>
      <c r="E23" s="42">
        <f t="shared" si="0"/>
        <v>0</v>
      </c>
    </row>
    <row r="24" spans="1:5" ht="15">
      <c r="A24" s="9" t="s">
        <v>16</v>
      </c>
      <c r="B24" s="75"/>
      <c r="C24" s="75"/>
      <c r="D24" s="40"/>
      <c r="E24" s="42">
        <f t="shared" si="0"/>
        <v>0</v>
      </c>
    </row>
    <row r="25" spans="1:5" ht="15">
      <c r="A25" s="9" t="s">
        <v>44</v>
      </c>
      <c r="B25" s="75"/>
      <c r="C25" s="75"/>
      <c r="D25" s="40"/>
      <c r="E25" s="42">
        <f t="shared" si="0"/>
        <v>0</v>
      </c>
    </row>
    <row r="26" spans="1:5" ht="15">
      <c r="A26" s="9" t="s">
        <v>55</v>
      </c>
      <c r="B26" s="75"/>
      <c r="C26" s="75">
        <v>1</v>
      </c>
      <c r="D26" s="40"/>
      <c r="E26" s="42">
        <f t="shared" si="0"/>
        <v>1</v>
      </c>
    </row>
    <row r="27" spans="1:5" ht="15.75">
      <c r="A27" s="21" t="s">
        <v>17</v>
      </c>
      <c r="B27" s="74">
        <f>(B29+B32+B34+B37+B38+B36+B39)</f>
        <v>1690.7</v>
      </c>
      <c r="C27" s="74">
        <f>(C29+C32+C34+C37+C38+C36+C39)</f>
        <v>1328.8000000000002</v>
      </c>
      <c r="D27" s="24">
        <f>(C27/B27)*100</f>
        <v>78.59466493168512</v>
      </c>
      <c r="E27" s="25">
        <f t="shared" si="0"/>
        <v>-361.89999999999986</v>
      </c>
    </row>
    <row r="28" spans="1:5" ht="15">
      <c r="A28" s="9" t="s">
        <v>18</v>
      </c>
      <c r="B28" s="75"/>
      <c r="C28" s="75"/>
      <c r="D28" s="40"/>
      <c r="E28" s="42"/>
    </row>
    <row r="29" spans="1:5" ht="15">
      <c r="A29" s="9" t="s">
        <v>19</v>
      </c>
      <c r="B29" s="76">
        <f>(B30+B31)</f>
        <v>414.8</v>
      </c>
      <c r="C29" s="76">
        <f>(C30+C31)</f>
        <v>214.3</v>
      </c>
      <c r="D29" s="40">
        <f aca="true" t="shared" si="1" ref="D29:D40">(C29/B29)*100</f>
        <v>51.66345226615236</v>
      </c>
      <c r="E29" s="42">
        <f t="shared" si="0"/>
        <v>-200.5</v>
      </c>
    </row>
    <row r="30" spans="1:5" ht="15">
      <c r="A30" s="9" t="s">
        <v>20</v>
      </c>
      <c r="B30" s="49">
        <v>361.8</v>
      </c>
      <c r="C30" s="75">
        <v>202.4</v>
      </c>
      <c r="D30" s="40">
        <f t="shared" si="1"/>
        <v>55.94250967385296</v>
      </c>
      <c r="E30" s="42">
        <f t="shared" si="0"/>
        <v>-159.4</v>
      </c>
    </row>
    <row r="31" spans="1:5" ht="15">
      <c r="A31" s="9" t="s">
        <v>21</v>
      </c>
      <c r="B31" s="51">
        <v>53</v>
      </c>
      <c r="C31" s="75">
        <v>11.9</v>
      </c>
      <c r="D31" s="40">
        <f t="shared" si="1"/>
        <v>22.452830188679247</v>
      </c>
      <c r="E31" s="42">
        <f t="shared" si="0"/>
        <v>-41.1</v>
      </c>
    </row>
    <row r="32" spans="1:5" ht="15">
      <c r="A32" s="9" t="s">
        <v>22</v>
      </c>
      <c r="B32" s="76">
        <f>+B33</f>
        <v>55.2</v>
      </c>
      <c r="C32" s="76">
        <f>+C33</f>
        <v>27.4</v>
      </c>
      <c r="D32" s="40">
        <f t="shared" si="1"/>
        <v>49.63768115942028</v>
      </c>
      <c r="E32" s="42">
        <f t="shared" si="0"/>
        <v>-27.800000000000004</v>
      </c>
    </row>
    <row r="33" spans="1:5" ht="15">
      <c r="A33" s="9" t="s">
        <v>23</v>
      </c>
      <c r="B33" s="49">
        <v>55.2</v>
      </c>
      <c r="C33" s="75">
        <v>27.4</v>
      </c>
      <c r="D33" s="40">
        <f t="shared" si="1"/>
        <v>49.63768115942028</v>
      </c>
      <c r="E33" s="42">
        <f t="shared" si="0"/>
        <v>-27.800000000000004</v>
      </c>
    </row>
    <row r="34" spans="1:5" ht="30" customHeight="1">
      <c r="A34" s="66" t="s">
        <v>50</v>
      </c>
      <c r="B34" s="51">
        <v>99</v>
      </c>
      <c r="C34" s="75">
        <v>55</v>
      </c>
      <c r="D34" s="40">
        <f t="shared" si="1"/>
        <v>55.55555555555556</v>
      </c>
      <c r="E34" s="42">
        <f t="shared" si="0"/>
        <v>-44</v>
      </c>
    </row>
    <row r="35" spans="1:5" ht="15">
      <c r="A35" s="9" t="s">
        <v>24</v>
      </c>
      <c r="B35" s="75"/>
      <c r="C35" s="75"/>
      <c r="D35" s="40"/>
      <c r="E35" s="42"/>
    </row>
    <row r="36" spans="1:5" ht="15">
      <c r="A36" s="9" t="s">
        <v>25</v>
      </c>
      <c r="B36" s="49">
        <v>925.1</v>
      </c>
      <c r="C36" s="75">
        <v>949.7</v>
      </c>
      <c r="D36" s="40">
        <f t="shared" si="1"/>
        <v>102.65917198140741</v>
      </c>
      <c r="E36" s="42">
        <f t="shared" si="0"/>
        <v>24.600000000000023</v>
      </c>
    </row>
    <row r="37" spans="1:5" ht="15">
      <c r="A37" s="9" t="s">
        <v>26</v>
      </c>
      <c r="B37" s="51">
        <v>196.6</v>
      </c>
      <c r="C37" s="75">
        <v>82.4</v>
      </c>
      <c r="D37" s="40">
        <f>(C37/B37)*100</f>
        <v>41.91251271617497</v>
      </c>
      <c r="E37" s="42">
        <f t="shared" si="0"/>
        <v>-114.19999999999999</v>
      </c>
    </row>
    <row r="38" spans="1:5" ht="15">
      <c r="A38" s="9" t="s">
        <v>27</v>
      </c>
      <c r="B38" s="75">
        <v>0</v>
      </c>
      <c r="C38" s="75">
        <v>0</v>
      </c>
      <c r="D38" s="40" t="e">
        <f t="shared" si="1"/>
        <v>#DIV/0!</v>
      </c>
      <c r="E38" s="42">
        <f t="shared" si="0"/>
        <v>0</v>
      </c>
    </row>
    <row r="39" spans="1:5" ht="15">
      <c r="A39" s="67" t="s">
        <v>45</v>
      </c>
      <c r="B39" s="75"/>
      <c r="C39" s="75"/>
      <c r="D39" s="40"/>
      <c r="E39" s="42">
        <f t="shared" si="0"/>
        <v>0</v>
      </c>
    </row>
    <row r="40" spans="1:5" ht="15.75">
      <c r="A40" s="22" t="s">
        <v>28</v>
      </c>
      <c r="B40" s="80">
        <f>B42+B47+B48</f>
        <v>18873.300000000003</v>
      </c>
      <c r="C40" s="80">
        <f>C42+C47+C48</f>
        <v>35387.8</v>
      </c>
      <c r="D40" s="40">
        <f t="shared" si="1"/>
        <v>187.50192070279178</v>
      </c>
      <c r="E40" s="42"/>
    </row>
    <row r="41" spans="1:5" ht="15.75">
      <c r="A41" s="22" t="s">
        <v>28</v>
      </c>
      <c r="B41" s="75"/>
      <c r="C41" s="75"/>
      <c r="D41" s="40"/>
      <c r="E41" s="42"/>
    </row>
    <row r="42" spans="1:5" ht="15.75">
      <c r="A42" s="22" t="s">
        <v>29</v>
      </c>
      <c r="B42" s="74">
        <f>+B43+B44+B45+B46</f>
        <v>19141.800000000003</v>
      </c>
      <c r="C42" s="74">
        <f>+C43+C44+C45+C46</f>
        <v>35716.8</v>
      </c>
      <c r="D42" s="24">
        <f aca="true" t="shared" si="2" ref="D42:D47">(C42/B42)*100</f>
        <v>186.59060276463026</v>
      </c>
      <c r="E42" s="25">
        <f t="shared" si="0"/>
        <v>16575</v>
      </c>
    </row>
    <row r="43" spans="1:5" ht="15">
      <c r="A43" s="11" t="s">
        <v>46</v>
      </c>
      <c r="B43" s="51">
        <v>6562.1</v>
      </c>
      <c r="C43" s="75">
        <v>4048.3</v>
      </c>
      <c r="D43" s="40">
        <f t="shared" si="2"/>
        <v>61.69214123527529</v>
      </c>
      <c r="E43" s="42">
        <f>+C43-B43</f>
        <v>-2513.8</v>
      </c>
    </row>
    <row r="44" spans="1:5" ht="15">
      <c r="A44" s="11" t="s">
        <v>47</v>
      </c>
      <c r="B44" s="51">
        <v>1811.7</v>
      </c>
      <c r="C44" s="75">
        <v>16582.8</v>
      </c>
      <c r="D44" s="40">
        <f t="shared" si="2"/>
        <v>915.3171054810398</v>
      </c>
      <c r="E44" s="42">
        <f>+C44-B44</f>
        <v>14771.099999999999</v>
      </c>
    </row>
    <row r="45" spans="1:5" ht="15">
      <c r="A45" s="41" t="s">
        <v>48</v>
      </c>
      <c r="B45" s="51">
        <v>10768</v>
      </c>
      <c r="C45" s="75">
        <v>15085.7</v>
      </c>
      <c r="D45" s="40">
        <f t="shared" si="2"/>
        <v>140.09751114413075</v>
      </c>
      <c r="E45" s="42">
        <f>+C45-B45</f>
        <v>4317.700000000001</v>
      </c>
    </row>
    <row r="46" spans="1:5" ht="15">
      <c r="A46" s="41" t="s">
        <v>49</v>
      </c>
      <c r="B46" s="51">
        <v>0</v>
      </c>
      <c r="C46" s="75">
        <v>0</v>
      </c>
      <c r="D46" s="40" t="e">
        <f t="shared" si="2"/>
        <v>#DIV/0!</v>
      </c>
      <c r="E46" s="42">
        <f>+C46-B46</f>
        <v>0</v>
      </c>
    </row>
    <row r="47" spans="1:5" ht="15">
      <c r="A47" s="41" t="s">
        <v>60</v>
      </c>
      <c r="B47" s="51"/>
      <c r="C47" s="75">
        <v>0</v>
      </c>
      <c r="D47" s="40" t="e">
        <f t="shared" si="2"/>
        <v>#DIV/0!</v>
      </c>
      <c r="E47" s="42">
        <f>+C47-B47</f>
        <v>0</v>
      </c>
    </row>
    <row r="48" spans="1:5" ht="15">
      <c r="A48" s="10" t="s">
        <v>45</v>
      </c>
      <c r="B48" s="75">
        <v>-268.5</v>
      </c>
      <c r="C48" s="75">
        <v>-329</v>
      </c>
      <c r="D48" s="40"/>
      <c r="E48" s="42"/>
    </row>
    <row r="49" spans="1:5" ht="15.75">
      <c r="A49" s="23" t="s">
        <v>30</v>
      </c>
      <c r="B49" s="74">
        <f>(B10+B40+B27)</f>
        <v>23173.600000000002</v>
      </c>
      <c r="C49" s="74">
        <f>(C10+C27+C40)</f>
        <v>40032.8</v>
      </c>
      <c r="D49" s="24">
        <f>(C49/B49)*100</f>
        <v>172.75175199364793</v>
      </c>
      <c r="E49" s="25">
        <f>+C49-B49</f>
        <v>16859.2</v>
      </c>
    </row>
    <row r="50" spans="1:5" ht="15">
      <c r="A50" s="11" t="s">
        <v>56</v>
      </c>
      <c r="B50" s="76">
        <f>+B10+B27+B47</f>
        <v>4300.3</v>
      </c>
      <c r="C50" s="76">
        <f>+C10+C27+C47</f>
        <v>4645</v>
      </c>
      <c r="D50" s="40">
        <f>(C50/B50)*100</f>
        <v>108.01571983349999</v>
      </c>
      <c r="E50" s="42">
        <f>+C50-B50</f>
        <v>344.6999999999998</v>
      </c>
    </row>
    <row r="51" spans="1:5" ht="15">
      <c r="A51" s="3"/>
      <c r="B51" s="62"/>
      <c r="C51" s="75"/>
      <c r="D51" s="40"/>
      <c r="E51" s="52"/>
    </row>
    <row r="52" spans="1:5" ht="21" customHeight="1">
      <c r="A52" s="82"/>
      <c r="B52" s="72" t="s">
        <v>1</v>
      </c>
      <c r="C52" s="72" t="s">
        <v>1</v>
      </c>
      <c r="D52" s="53" t="s">
        <v>2</v>
      </c>
      <c r="E52" s="54" t="s">
        <v>3</v>
      </c>
    </row>
    <row r="53" spans="1:5" ht="15" customHeight="1">
      <c r="A53" s="83" t="s">
        <v>4</v>
      </c>
      <c r="B53" s="73" t="s">
        <v>63</v>
      </c>
      <c r="C53" s="73" t="s">
        <v>64</v>
      </c>
      <c r="D53" s="55" t="s">
        <v>5</v>
      </c>
      <c r="E53" s="56"/>
    </row>
    <row r="54" spans="1:5" ht="13.5" customHeight="1">
      <c r="A54" s="83" t="s">
        <v>6</v>
      </c>
      <c r="B54" s="57"/>
      <c r="C54" s="57"/>
      <c r="D54" s="55"/>
      <c r="E54" s="58"/>
    </row>
    <row r="55" spans="1:5" ht="12.75" customHeight="1">
      <c r="A55" s="84"/>
      <c r="B55" s="59"/>
      <c r="C55" s="59"/>
      <c r="D55" s="60"/>
      <c r="E55" s="61"/>
    </row>
    <row r="56" spans="1:5" ht="15">
      <c r="A56" s="12" t="s">
        <v>31</v>
      </c>
      <c r="B56" s="62"/>
      <c r="C56" s="48"/>
      <c r="D56" s="48"/>
      <c r="E56" s="62"/>
    </row>
    <row r="57" spans="1:5" ht="20.25" customHeight="1">
      <c r="A57" s="13" t="s">
        <v>32</v>
      </c>
      <c r="B57" s="88">
        <v>2851.7</v>
      </c>
      <c r="C57" s="63">
        <v>3608.5</v>
      </c>
      <c r="D57" s="69">
        <f aca="true" t="shared" si="3" ref="D57:D68">(C57/B57)*100</f>
        <v>126.538555949083</v>
      </c>
      <c r="E57" s="70">
        <f aca="true" t="shared" si="4" ref="E57:E68">+C57-B57</f>
        <v>756.8000000000002</v>
      </c>
    </row>
    <row r="58" spans="1:5" ht="20.25" customHeight="1">
      <c r="A58" s="13" t="s">
        <v>58</v>
      </c>
      <c r="B58" s="85">
        <v>126.3</v>
      </c>
      <c r="C58" s="63">
        <v>627</v>
      </c>
      <c r="D58" s="69">
        <f t="shared" si="3"/>
        <v>496.43705463182897</v>
      </c>
      <c r="E58" s="70"/>
    </row>
    <row r="59" spans="1:5" ht="28.5" customHeight="1">
      <c r="A59" s="14" t="s">
        <v>52</v>
      </c>
      <c r="B59" s="86">
        <v>200.5</v>
      </c>
      <c r="C59" s="68">
        <v>240.6</v>
      </c>
      <c r="D59" s="40">
        <f t="shared" si="3"/>
        <v>120</v>
      </c>
      <c r="E59" s="42">
        <f t="shared" si="4"/>
        <v>40.099999999999994</v>
      </c>
    </row>
    <row r="60" spans="1:5" ht="18" customHeight="1">
      <c r="A60" s="14" t="s">
        <v>33</v>
      </c>
      <c r="B60" s="87">
        <v>2679.9</v>
      </c>
      <c r="C60" s="63">
        <v>2203.3</v>
      </c>
      <c r="D60" s="40">
        <f t="shared" si="3"/>
        <v>82.21575431919102</v>
      </c>
      <c r="E60" s="42">
        <f t="shared" si="4"/>
        <v>-476.5999999999999</v>
      </c>
    </row>
    <row r="61" spans="1:5" ht="15" customHeight="1">
      <c r="A61" s="14" t="s">
        <v>34</v>
      </c>
      <c r="B61" s="87">
        <v>9.3</v>
      </c>
      <c r="C61" s="63">
        <v>14733.7</v>
      </c>
      <c r="D61" s="40" t="s">
        <v>61</v>
      </c>
      <c r="E61" s="42">
        <f t="shared" si="4"/>
        <v>14724.400000000001</v>
      </c>
    </row>
    <row r="62" spans="1:5" ht="15.75" customHeight="1">
      <c r="A62" s="14" t="s">
        <v>35</v>
      </c>
      <c r="B62" s="87">
        <v>11340.6</v>
      </c>
      <c r="C62" s="63">
        <v>13490.2</v>
      </c>
      <c r="D62" s="40">
        <f t="shared" si="3"/>
        <v>118.95490538419484</v>
      </c>
      <c r="E62" s="42">
        <f t="shared" si="4"/>
        <v>2149.6000000000004</v>
      </c>
    </row>
    <row r="63" spans="1:5" ht="15.75" customHeight="1">
      <c r="A63" s="14" t="s">
        <v>36</v>
      </c>
      <c r="B63" s="87">
        <v>286.9</v>
      </c>
      <c r="C63" s="63">
        <v>373.2</v>
      </c>
      <c r="D63" s="40">
        <f t="shared" si="3"/>
        <v>130.08016730568144</v>
      </c>
      <c r="E63" s="42">
        <f t="shared" si="4"/>
        <v>86.30000000000001</v>
      </c>
    </row>
    <row r="64" spans="1:5" ht="17.25" customHeight="1">
      <c r="A64" s="14" t="s">
        <v>59</v>
      </c>
      <c r="B64" s="87">
        <v>3546.2</v>
      </c>
      <c r="C64" s="63">
        <v>0</v>
      </c>
      <c r="D64" s="40">
        <f t="shared" si="3"/>
        <v>0</v>
      </c>
      <c r="E64" s="42">
        <f t="shared" si="4"/>
        <v>-3546.2</v>
      </c>
    </row>
    <row r="65" spans="1:5" ht="17.25" customHeight="1">
      <c r="A65" s="14" t="s">
        <v>37</v>
      </c>
      <c r="B65" s="87">
        <v>62.1</v>
      </c>
      <c r="C65" s="63">
        <v>132.5</v>
      </c>
      <c r="D65" s="40">
        <f t="shared" si="3"/>
        <v>213.365539452496</v>
      </c>
      <c r="E65" s="42">
        <f t="shared" si="4"/>
        <v>70.4</v>
      </c>
    </row>
    <row r="66" spans="1:5" ht="17.25" customHeight="1">
      <c r="A66" s="14" t="s">
        <v>57</v>
      </c>
      <c r="B66" s="87">
        <v>325.7</v>
      </c>
      <c r="C66" s="63">
        <v>417.5</v>
      </c>
      <c r="D66" s="69">
        <f t="shared" si="3"/>
        <v>128.18544673011976</v>
      </c>
      <c r="E66" s="42"/>
    </row>
    <row r="67" spans="1:5" ht="21" customHeight="1">
      <c r="A67" s="14" t="s">
        <v>38</v>
      </c>
      <c r="B67" s="87">
        <v>2365.1</v>
      </c>
      <c r="C67" s="63">
        <v>2487.3</v>
      </c>
      <c r="D67" s="69">
        <f t="shared" si="3"/>
        <v>105.16680055811595</v>
      </c>
      <c r="E67" s="42">
        <f t="shared" si="4"/>
        <v>122.20000000000027</v>
      </c>
    </row>
    <row r="68" spans="1:5" ht="15.75">
      <c r="A68" s="26" t="s">
        <v>39</v>
      </c>
      <c r="B68" s="27">
        <f>SUM(B57:B67)</f>
        <v>23794.3</v>
      </c>
      <c r="C68" s="27">
        <f>SUM(C57:C67)</f>
        <v>38313.8</v>
      </c>
      <c r="D68" s="24">
        <f t="shared" si="3"/>
        <v>161.02091677418545</v>
      </c>
      <c r="E68" s="42">
        <f t="shared" si="4"/>
        <v>14519.500000000004</v>
      </c>
    </row>
    <row r="69" spans="1:5" ht="15">
      <c r="A69" s="43"/>
      <c r="B69" s="64"/>
      <c r="C69" s="64"/>
      <c r="D69" s="40"/>
      <c r="E69" s="42"/>
    </row>
    <row r="70" spans="1:5" ht="15.75">
      <c r="A70" s="19" t="s">
        <v>40</v>
      </c>
      <c r="B70" s="65">
        <f>+B49-B68</f>
        <v>-620.6999999999971</v>
      </c>
      <c r="C70" s="65">
        <f>+C49-C68</f>
        <v>1719</v>
      </c>
      <c r="D70" s="24"/>
      <c r="E70" s="42"/>
    </row>
    <row r="71" spans="1:5" ht="15.75">
      <c r="A71" s="19"/>
      <c r="B71" s="20"/>
      <c r="D71" s="20"/>
      <c r="E71" s="20"/>
    </row>
    <row r="72" spans="1:5" ht="15.75">
      <c r="A72" s="15"/>
      <c r="B72" s="15"/>
      <c r="D72" s="17"/>
      <c r="E72" s="18"/>
    </row>
    <row r="73" spans="1:5" ht="15">
      <c r="A73" s="3"/>
      <c r="B73" s="3"/>
      <c r="C73" s="16"/>
      <c r="D73" s="17"/>
      <c r="E73" s="18"/>
    </row>
    <row r="74" spans="1:5" ht="15">
      <c r="A74" s="3"/>
      <c r="B74" s="3"/>
      <c r="C74" s="20"/>
      <c r="D74" s="17"/>
      <c r="E74" s="18"/>
    </row>
    <row r="75" spans="1:5" ht="15">
      <c r="A75" s="15"/>
      <c r="B75" s="15"/>
      <c r="C75" s="16"/>
      <c r="D75" s="17"/>
      <c r="E75" s="18"/>
    </row>
    <row r="95" ht="15.75">
      <c r="B95" s="81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2012-04-05T07:39:25Z</cp:lastPrinted>
  <dcterms:created xsi:type="dcterms:W3CDTF">2001-12-07T07:47:07Z</dcterms:created>
  <dcterms:modified xsi:type="dcterms:W3CDTF">2012-04-05T07:40:21Z</dcterms:modified>
  <cp:category/>
  <cp:version/>
  <cp:contentType/>
  <cp:contentStatus/>
  <cp:revision>1</cp:revision>
</cp:coreProperties>
</file>