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chartsheets/sheet2.xml" ContentType="application/vnd.openxmlformats-officedocument.spreadsheetml.chartsheet+xml"/>
  <Override PartName="/xl/drawings/drawing2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65" yWindow="2175" windowWidth="7650" windowHeight="9495" tabRatio="196" firstSheet="2" activeTab="2"/>
  </bookViews>
  <sheets>
    <sheet name="Диаграмма2" sheetId="1" r:id="rId1"/>
    <sheet name="Диаграмма1" sheetId="2" r:id="rId2"/>
    <sheet name="Лист3" sheetId="3" r:id="rId3"/>
  </sheets>
  <definedNames>
    <definedName name="_xlnm.Print_Area" localSheetId="2">'Лист3'!$A$1:$BY$25</definedName>
  </definedNames>
  <calcPr fullCalcOnLoad="1"/>
</workbook>
</file>

<file path=xl/sharedStrings.xml><?xml version="1.0" encoding="utf-8"?>
<sst xmlns="http://schemas.openxmlformats.org/spreadsheetml/2006/main" count="138" uniqueCount="61">
  <si>
    <t>Доходы -  всего (код дохода 00085000000000000000)</t>
  </si>
  <si>
    <t>в том числе:</t>
  </si>
  <si>
    <t>Расходы -  всего (код расхода 00096000000000000000)</t>
  </si>
  <si>
    <t>Налоговые и неналоговые доходы (код дохода 00010000000000000000)</t>
  </si>
  <si>
    <t>из них:</t>
  </si>
  <si>
    <t>Безвозмездные поступления (код дохода 00020000000000000000)</t>
  </si>
  <si>
    <t>налог на доходы физических лиц (код дохода 00010102000010000110)</t>
  </si>
  <si>
    <t>единый сельскохозяйственный налог (код дохода 00010503000010000110)</t>
  </si>
  <si>
    <t>налог на имущество физических лиц, зачисляемые в бюджеты поселений (код дохода 00010601030100000110)</t>
  </si>
  <si>
    <t>земельный налог (код дохода 00010606000000000110)</t>
  </si>
  <si>
    <t>арендная плата за земли, находящиеся в государственной собственности до разграничения государственной собственности на землю, и поступления от продажи права на заключение договоров аренды указанных земельных участков (код дохода 00011105010000000120)</t>
  </si>
  <si>
    <t>арендная плата за земли после разграничения государственной собственности на землю и поступления от продажи права на заключение договоров аренды указанных земельных участков (код дохода 00011105020000000120)</t>
  </si>
  <si>
    <t>доходы от сдачи в аренду имущества, находящегося в оперативном управлении органов управления поселений и создаваемых ими учреждений и в хозяйственном ведении муниципальных унитарных предприятий (код дохода 00011105035100000120)</t>
  </si>
  <si>
    <t>в том числе</t>
  </si>
  <si>
    <t>Оплата труда и начисления на оплату труда (код расхода 00008010000000000210)</t>
  </si>
  <si>
    <t>Коммунальные услуги (код расхода 00008010000000000223)</t>
  </si>
  <si>
    <t>Магаринское сельское поселение</t>
  </si>
  <si>
    <t xml:space="preserve">Егоркинское сельское поселение </t>
  </si>
  <si>
    <t xml:space="preserve">Краснооктябрьское сельское поселение </t>
  </si>
  <si>
    <t xml:space="preserve">Нижнекумашкинское сельское поселение </t>
  </si>
  <si>
    <t xml:space="preserve">Русско-Алгашинское сельское поселение </t>
  </si>
  <si>
    <t xml:space="preserve">Торханское сельское поселение </t>
  </si>
  <si>
    <t xml:space="preserve">Туванское сельское поселение </t>
  </si>
  <si>
    <t xml:space="preserve">Ходарское поселение </t>
  </si>
  <si>
    <t xml:space="preserve">Шумерлинское сельское поселение </t>
  </si>
  <si>
    <t>Юманайское сельское поселение</t>
  </si>
  <si>
    <t>Итого по поселениям</t>
  </si>
  <si>
    <t>Наименование поселений</t>
  </si>
  <si>
    <t>Общегосударственные вопросы (код расхода 00001000000000000000)</t>
  </si>
  <si>
    <t>Национальная экономика (код расхода 00004000000000000000)</t>
  </si>
  <si>
    <t>Жилищно-коммунальное хозяйство (код расхода 00005000000000000000)</t>
  </si>
  <si>
    <t>дотации  бюджетам поселений на выравнивание уровня бюджетной обеспеченности (код доходов 0002020100110 0000 151)</t>
  </si>
  <si>
    <t>Процент исполнения</t>
  </si>
  <si>
    <t>госпошлина (код дохода                                                   00010804000000000110</t>
  </si>
  <si>
    <t>Прочие поступления от использования имущества                  (11109045100000120)</t>
  </si>
  <si>
    <t>Налоговые доходы</t>
  </si>
  <si>
    <t>Неналоговые доходы</t>
  </si>
  <si>
    <t>из них :</t>
  </si>
  <si>
    <t>Доходы от продажи земельных участков,государственная собственность на которые не разграничена (11405014000000430)</t>
  </si>
  <si>
    <t>Культура                                                                                     (код расхода 00008010000000000000)</t>
  </si>
  <si>
    <t>Фактически поступило за 2008 год</t>
  </si>
  <si>
    <t xml:space="preserve">Большеалгашинское сельское поселение </t>
  </si>
  <si>
    <t>Фактически поступило на 01.12.2007г</t>
  </si>
  <si>
    <t>Доходы от реализации иного имущества (11402033100000410)</t>
  </si>
  <si>
    <t>более 200</t>
  </si>
  <si>
    <t>Прочие доходы от оказания платных услуг (работ)  (код дохода         11301995100000130)</t>
  </si>
  <si>
    <t>прочие безвозмездные поступления (коды доходов 2070500010000180)</t>
  </si>
  <si>
    <t>Фактически поступило на 01.12.2011г</t>
  </si>
  <si>
    <t>Доходы, поступающие в порядке возмещения расходов, понесенных в связи с эксплуатацией имущества    (код дохода  11302065100000130)</t>
  </si>
  <si>
    <t xml:space="preserve">     Анализ исполнения бюджетов поселений Шумерлинского района по состоянию на 01.05.2012г.  в сравнении с аналогичным периодом прошлого года</t>
  </si>
  <si>
    <t>Фактически поступило на 01.05.2011г.</t>
  </si>
  <si>
    <t>Фактически поступило на 01.05.2012г.</t>
  </si>
  <si>
    <t>Факт на 01.05.2011г.</t>
  </si>
  <si>
    <t>Факт на 01.05.2012г.</t>
  </si>
  <si>
    <t>в 5,8 раза</t>
  </si>
  <si>
    <t>в 5,7 раза</t>
  </si>
  <si>
    <t>в 13 раз</t>
  </si>
  <si>
    <t>в 3,7 раза</t>
  </si>
  <si>
    <t>в 3,9 раза</t>
  </si>
  <si>
    <t>в 2,6 раза</t>
  </si>
  <si>
    <t>в 11,0 раз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</si>
</sst>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0.0"/>
    <numFmt numFmtId="167" formatCode="0.0000"/>
    <numFmt numFmtId="168" formatCode="0.000"/>
    <numFmt numFmtId="169" formatCode="0.0000000"/>
    <numFmt numFmtId="170" formatCode="0.000000"/>
    <numFmt numFmtId="171" formatCode="0.00000"/>
  </numFmts>
  <fonts count="31">
    <font>
      <sz val="10"/>
      <name val="Arial Cyr"/>
      <family val="0"/>
    </font>
    <font>
      <sz val="10"/>
      <name val="Arial"/>
      <family val="0"/>
    </font>
    <font>
      <sz val="10"/>
      <name val="Times New Roman"/>
      <family val="1"/>
    </font>
    <font>
      <b/>
      <sz val="14"/>
      <name val="Arial Cyr"/>
      <family val="0"/>
    </font>
    <font>
      <u val="single"/>
      <sz val="7.5"/>
      <color indexed="12"/>
      <name val="Arial Cyr"/>
      <family val="0"/>
    </font>
    <font>
      <u val="single"/>
      <sz val="7.5"/>
      <color indexed="36"/>
      <name val="Arial Cyr"/>
      <family val="0"/>
    </font>
    <font>
      <sz val="10"/>
      <color indexed="8"/>
      <name val="Arial Cyr"/>
      <family val="0"/>
    </font>
    <font>
      <sz val="9.2"/>
      <color indexed="8"/>
      <name val="Arial Cyr"/>
      <family val="0"/>
    </font>
    <font>
      <sz val="9"/>
      <name val="Arial Cyr"/>
      <family val="0"/>
    </font>
    <font>
      <sz val="14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5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thin"/>
      <top style="thin"/>
      <bottom style="thin">
        <color indexed="8"/>
      </bottom>
    </border>
    <border>
      <left style="thin"/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 style="thin"/>
      <top style="thin">
        <color indexed="8"/>
      </top>
      <bottom style="thin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4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1" fillId="0" borderId="0">
      <alignment/>
      <protection/>
    </xf>
    <xf numFmtId="0" fontId="5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1" fillId="0" borderId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26" fillId="4" borderId="0" applyNumberFormat="0" applyBorder="0" applyAlignment="0" applyProtection="0"/>
  </cellStyleXfs>
  <cellXfs count="131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9" fillId="0" borderId="0" xfId="0" applyFont="1" applyAlignment="1">
      <alignment vertical="center" wrapText="1"/>
    </xf>
    <xf numFmtId="166" fontId="0" fillId="0" borderId="0" xfId="0" applyNumberFormat="1" applyFont="1" applyAlignment="1">
      <alignment vertical="center" wrapText="1"/>
    </xf>
    <xf numFmtId="0" fontId="1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 wrapText="1"/>
    </xf>
    <xf numFmtId="0" fontId="0" fillId="0" borderId="11" xfId="0" applyFont="1" applyBorder="1" applyAlignment="1">
      <alignment horizontal="left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164" fontId="29" fillId="0" borderId="10" xfId="0" applyNumberFormat="1" applyFont="1" applyBorder="1" applyAlignment="1">
      <alignment vertical="center" wrapText="1"/>
    </xf>
    <xf numFmtId="164" fontId="29" fillId="0" borderId="10" xfId="0" applyNumberFormat="1" applyFont="1" applyBorder="1" applyAlignment="1" applyProtection="1">
      <alignment vertical="center" wrapText="1"/>
      <protection locked="0"/>
    </xf>
    <xf numFmtId="164" fontId="29" fillId="0" borderId="10" xfId="0" applyNumberFormat="1" applyFont="1" applyBorder="1" applyAlignment="1" applyProtection="1">
      <alignment horizontal="right" vertical="center" wrapText="1"/>
      <protection locked="0"/>
    </xf>
    <xf numFmtId="164" fontId="29" fillId="0" borderId="10" xfId="0" applyNumberFormat="1" applyFont="1" applyFill="1" applyBorder="1" applyAlignment="1">
      <alignment vertical="center" wrapText="1"/>
    </xf>
    <xf numFmtId="0" fontId="28" fillId="0" borderId="10" xfId="53" applyFont="1" applyFill="1" applyBorder="1" applyAlignment="1" applyProtection="1">
      <alignment horizontal="left" vertical="center" wrapText="1"/>
      <protection locked="0"/>
    </xf>
    <xf numFmtId="164" fontId="29" fillId="0" borderId="10" xfId="0" applyNumberFormat="1" applyFont="1" applyBorder="1" applyAlignment="1">
      <alignment horizontal="right" vertical="center" wrapText="1"/>
    </xf>
    <xf numFmtId="164" fontId="29" fillId="0" borderId="10" xfId="0" applyNumberFormat="1" applyFont="1" applyFill="1" applyBorder="1" applyAlignment="1" applyProtection="1">
      <alignment vertical="center" wrapText="1"/>
      <protection locked="0"/>
    </xf>
    <xf numFmtId="0" fontId="29" fillId="0" borderId="10" xfId="0" applyFont="1" applyBorder="1" applyAlignment="1" applyProtection="1">
      <alignment vertical="center" wrapText="1"/>
      <protection locked="0"/>
    </xf>
    <xf numFmtId="166" fontId="29" fillId="0" borderId="10" xfId="0" applyNumberFormat="1" applyFont="1" applyBorder="1" applyAlignment="1" applyProtection="1">
      <alignment vertical="center" wrapText="1"/>
      <protection locked="0"/>
    </xf>
    <xf numFmtId="0" fontId="0" fillId="0" borderId="13" xfId="0" applyFont="1" applyBorder="1" applyAlignment="1">
      <alignment horizontal="center" vertical="center" wrapText="1"/>
    </xf>
    <xf numFmtId="166" fontId="29" fillId="0" borderId="10" xfId="0" applyNumberFormat="1" applyFont="1" applyBorder="1" applyAlignment="1">
      <alignment vertical="center" wrapText="1"/>
    </xf>
    <xf numFmtId="0" fontId="0" fillId="0" borderId="14" xfId="0" applyFont="1" applyBorder="1" applyAlignment="1">
      <alignment horizontal="center" vertical="center" wrapText="1"/>
    </xf>
    <xf numFmtId="166" fontId="29" fillId="0" borderId="10" xfId="0" applyNumberFormat="1" applyFont="1" applyFill="1" applyBorder="1" applyAlignment="1" applyProtection="1">
      <alignment vertical="center" wrapText="1"/>
      <protection locked="0"/>
    </xf>
    <xf numFmtId="0" fontId="1" fillId="0" borderId="1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164" fontId="30" fillId="0" borderId="10" xfId="0" applyNumberFormat="1" applyFont="1" applyFill="1" applyBorder="1" applyAlignment="1" applyProtection="1">
      <alignment vertical="center" wrapText="1"/>
      <protection locked="0"/>
    </xf>
    <xf numFmtId="164" fontId="30" fillId="0" borderId="10" xfId="0" applyNumberFormat="1" applyFont="1" applyBorder="1" applyAlignment="1">
      <alignment vertical="center" wrapText="1"/>
    </xf>
    <xf numFmtId="164" fontId="30" fillId="0" borderId="10" xfId="0" applyNumberFormat="1" applyFont="1" applyBorder="1" applyAlignment="1" applyProtection="1">
      <alignment vertical="center" wrapText="1"/>
      <protection locked="0"/>
    </xf>
    <xf numFmtId="164" fontId="30" fillId="0" borderId="10" xfId="0" applyNumberFormat="1" applyFont="1" applyFill="1" applyBorder="1" applyAlignment="1">
      <alignment vertical="center" wrapText="1"/>
    </xf>
    <xf numFmtId="166" fontId="30" fillId="0" borderId="10" xfId="0" applyNumberFormat="1" applyFont="1" applyFill="1" applyBorder="1" applyAlignment="1" applyProtection="1">
      <alignment vertical="center" wrapText="1"/>
      <protection locked="0"/>
    </xf>
    <xf numFmtId="166" fontId="30" fillId="0" borderId="10" xfId="0" applyNumberFormat="1" applyFont="1" applyBorder="1" applyAlignment="1" applyProtection="1">
      <alignment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30" fillId="0" borderId="10" xfId="0" applyFont="1" applyBorder="1" applyAlignment="1" applyProtection="1">
      <alignment vertical="center" wrapText="1"/>
      <protection locked="0"/>
    </xf>
    <xf numFmtId="166" fontId="30" fillId="0" borderId="10" xfId="0" applyNumberFormat="1" applyFont="1" applyBorder="1" applyAlignment="1">
      <alignment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49" fontId="0" fillId="0" borderId="19" xfId="0" applyNumberFormat="1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0" fontId="0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0" fillId="0" borderId="24" xfId="0" applyFont="1" applyBorder="1" applyAlignment="1">
      <alignment horizontal="center" vertical="center" wrapText="1"/>
    </xf>
    <xf numFmtId="0" fontId="0" fillId="0" borderId="25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 vertical="center" wrapText="1"/>
    </xf>
    <xf numFmtId="49" fontId="0" fillId="0" borderId="21" xfId="0" applyNumberFormat="1" applyFont="1" applyBorder="1" applyAlignment="1">
      <alignment horizontal="center" vertical="center" wrapText="1"/>
    </xf>
    <xf numFmtId="49" fontId="0" fillId="0" borderId="22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49" fontId="0" fillId="0" borderId="24" xfId="0" applyNumberFormat="1" applyFont="1" applyBorder="1" applyAlignment="1">
      <alignment horizontal="center" vertical="center" wrapText="1"/>
    </xf>
    <xf numFmtId="49" fontId="0" fillId="0" borderId="25" xfId="0" applyNumberFormat="1" applyFont="1" applyBorder="1" applyAlignment="1">
      <alignment horizontal="center" vertical="center" wrapText="1"/>
    </xf>
    <xf numFmtId="49" fontId="0" fillId="0" borderId="26" xfId="0" applyNumberFormat="1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28" xfId="0" applyFont="1" applyBorder="1" applyAlignment="1">
      <alignment horizontal="center" vertical="center" wrapText="1"/>
    </xf>
    <xf numFmtId="0" fontId="0" fillId="0" borderId="29" xfId="0" applyFont="1" applyBorder="1" applyAlignment="1">
      <alignment horizontal="center" vertical="center" wrapText="1"/>
    </xf>
    <xf numFmtId="0" fontId="8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0" fillId="0" borderId="0" xfId="0" applyFont="1" applyAlignment="1">
      <alignment/>
    </xf>
    <xf numFmtId="0" fontId="0" fillId="0" borderId="24" xfId="0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Font="1" applyBorder="1" applyAlignment="1">
      <alignment horizontal="center" vertical="center" wrapText="1"/>
    </xf>
    <xf numFmtId="0" fontId="0" fillId="0" borderId="33" xfId="0" applyFont="1" applyBorder="1" applyAlignment="1">
      <alignment horizontal="center" vertical="center" wrapText="1"/>
    </xf>
    <xf numFmtId="0" fontId="0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6" xfId="0" applyBorder="1" applyAlignment="1">
      <alignment/>
    </xf>
    <xf numFmtId="0" fontId="0" fillId="0" borderId="21" xfId="0" applyFont="1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2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  <xf numFmtId="0" fontId="0" fillId="0" borderId="38" xfId="0" applyFont="1" applyBorder="1" applyAlignment="1">
      <alignment horizontal="center" vertical="center" wrapText="1"/>
    </xf>
    <xf numFmtId="0" fontId="0" fillId="0" borderId="39" xfId="0" applyFont="1" applyBorder="1" applyAlignment="1">
      <alignment horizontal="center" vertical="center" wrapText="1"/>
    </xf>
    <xf numFmtId="0" fontId="0" fillId="0" borderId="4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28" fillId="0" borderId="10" xfId="53" applyFont="1" applyFill="1" applyBorder="1" applyAlignment="1">
      <alignment horizontal="left" vertical="center" wrapText="1"/>
      <protection/>
    </xf>
    <xf numFmtId="0" fontId="0" fillId="0" borderId="43" xfId="0" applyFont="1" applyBorder="1" applyAlignment="1">
      <alignment horizontal="center" vertical="center" wrapText="1"/>
    </xf>
    <xf numFmtId="0" fontId="0" fillId="0" borderId="44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0" fillId="0" borderId="48" xfId="0" applyFont="1" applyBorder="1" applyAlignment="1">
      <alignment horizontal="center" vertical="center" wrapText="1"/>
    </xf>
    <xf numFmtId="0" fontId="0" fillId="0" borderId="49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50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3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27" xfId="0" applyFont="1" applyBorder="1" applyAlignment="1">
      <alignment horizontal="center" vertical="center" wrapText="1"/>
    </xf>
    <xf numFmtId="0" fontId="0" fillId="0" borderId="42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0" fontId="27" fillId="0" borderId="0" xfId="0" applyFont="1" applyBorder="1" applyAlignment="1" applyProtection="1">
      <alignment horizontal="center" vertical="center" wrapText="1"/>
      <protection locked="0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chartsheet" Target="chartsheets/sheet2.xml" /><Relationship Id="rId3" Type="http://schemas.openxmlformats.org/officeDocument/2006/relationships/worksheet" Target="worksheets/sheet1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21627942"/>
        <c:axId val="60433751"/>
      </c:barChart>
      <c:catAx>
        <c:axId val="216279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0433751"/>
        <c:crosses val="autoZero"/>
        <c:auto val="1"/>
        <c:lblOffset val="100"/>
        <c:tickLblSkip val="3"/>
        <c:noMultiLvlLbl val="0"/>
      </c:catAx>
      <c:valAx>
        <c:axId val="6043375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162794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8"/>
          <c:y val="0.019"/>
          <c:w val="0.8265"/>
          <c:h val="0.961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Лист3!$A$13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Лист3!$B$13:$CE$13</c:f>
            </c:numRef>
          </c:val>
        </c:ser>
        <c:ser>
          <c:idx val="1"/>
          <c:order val="1"/>
          <c:tx>
            <c:strRef>
              <c:f>Лист3!$A$14</c:f>
              <c:strCache>
                <c:ptCount val="1"/>
                <c:pt idx="0">
                  <c:v>1</c:v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Лист3!$B$14:$CE$14</c:f>
              <c:numCache>
                <c:ptCount val="70"/>
                <c:pt idx="0">
                  <c:v>0</c:v>
                </c:pt>
                <c:pt idx="1">
                  <c:v>1470.6</c:v>
                </c:pt>
                <c:pt idx="2">
                  <c:v>2012.1</c:v>
                </c:pt>
                <c:pt idx="3">
                  <c:v>136.8217054263566</c:v>
                </c:pt>
                <c:pt idx="4">
                  <c:v>798.3</c:v>
                </c:pt>
                <c:pt idx="5">
                  <c:v>417.5</c:v>
                </c:pt>
                <c:pt idx="6">
                  <c:v>52.298634598521865</c:v>
                </c:pt>
                <c:pt idx="7">
                  <c:v>164.39999999999998</c:v>
                </c:pt>
                <c:pt idx="8">
                  <c:v>133.79999999999998</c:v>
                </c:pt>
                <c:pt idx="9">
                  <c:v>81.38686131386862</c:v>
                </c:pt>
                <c:pt idx="10">
                  <c:v>29.2</c:v>
                </c:pt>
                <c:pt idx="11">
                  <c:v>11.2</c:v>
                </c:pt>
                <c:pt idx="12">
                  <c:v>38.35616438356164</c:v>
                </c:pt>
                <c:pt idx="13">
                  <c:v>0.2</c:v>
                </c:pt>
                <c:pt idx="14">
                  <c:v>2</c:v>
                </c:pt>
                <c:pt idx="15">
                  <c:v>0</c:v>
                </c:pt>
                <c:pt idx="16">
                  <c:v>16.3</c:v>
                </c:pt>
                <c:pt idx="17">
                  <c:v>5</c:v>
                </c:pt>
                <c:pt idx="18">
                  <c:v>30.67484662576687</c:v>
                </c:pt>
                <c:pt idx="19">
                  <c:v>115</c:v>
                </c:pt>
                <c:pt idx="20">
                  <c:v>110.6</c:v>
                </c:pt>
                <c:pt idx="21">
                  <c:v>96.17391304347825</c:v>
                </c:pt>
                <c:pt idx="22">
                  <c:v>3.7</c:v>
                </c:pt>
                <c:pt idx="23">
                  <c:v>5</c:v>
                </c:pt>
                <c:pt idx="24">
                  <c:v>135.13513513513513</c:v>
                </c:pt>
                <c:pt idx="25">
                  <c:v>633.9</c:v>
                </c:pt>
                <c:pt idx="26">
                  <c:v>283.70000000000005</c:v>
                </c:pt>
                <c:pt idx="27">
                  <c:v>44.75469316926961</c:v>
                </c:pt>
                <c:pt idx="28">
                  <c:v>331.7</c:v>
                </c:pt>
                <c:pt idx="29">
                  <c:v>236.3</c:v>
                </c:pt>
                <c:pt idx="30">
                  <c:v>71.23907145010551</c:v>
                </c:pt>
                <c:pt idx="31">
                  <c:v>1.6</c:v>
                </c:pt>
                <c:pt idx="37">
                  <c:v>4.9</c:v>
                </c:pt>
                <c:pt idx="38">
                  <c:v>2.3</c:v>
                </c:pt>
                <c:pt idx="39">
                  <c:v>46.938775510204074</c:v>
                </c:pt>
                <c:pt idx="40">
                  <c:v>295.7</c:v>
                </c:pt>
                <c:pt idx="41">
                  <c:v>45.1</c:v>
                </c:pt>
                <c:pt idx="42">
                  <c:v>15.251944538383496</c:v>
                </c:pt>
                <c:pt idx="43">
                  <c:v>672.3</c:v>
                </c:pt>
                <c:pt idx="44">
                  <c:v>1594.6</c:v>
                </c:pt>
                <c:pt idx="45">
                  <c:v>237.1857801576677</c:v>
                </c:pt>
                <c:pt idx="46">
                  <c:v>556.4</c:v>
                </c:pt>
                <c:pt idx="47">
                  <c:v>775.6</c:v>
                </c:pt>
                <c:pt idx="48">
                  <c:v>139.3961179007908</c:v>
                </c:pt>
                <c:pt idx="49">
                  <c:v>1293.4</c:v>
                </c:pt>
                <c:pt idx="50">
                  <c:v>1273.5</c:v>
                </c:pt>
                <c:pt idx="51">
                  <c:v>98.46141951445802</c:v>
                </c:pt>
                <c:pt idx="52">
                  <c:v>532</c:v>
                </c:pt>
                <c:pt idx="53">
                  <c:v>567.3</c:v>
                </c:pt>
                <c:pt idx="54">
                  <c:v>106.63533834586465</c:v>
                </c:pt>
                <c:pt idx="55">
                  <c:v>62</c:v>
                </c:pt>
                <c:pt idx="56">
                  <c:v>21</c:v>
                </c:pt>
                <c:pt idx="57">
                  <c:v>33.87096774193548</c:v>
                </c:pt>
                <c:pt idx="58">
                  <c:v>216.6</c:v>
                </c:pt>
                <c:pt idx="59">
                  <c:v>175.5</c:v>
                </c:pt>
                <c:pt idx="60">
                  <c:v>81.02493074792244</c:v>
                </c:pt>
                <c:pt idx="61">
                  <c:v>421</c:v>
                </c:pt>
                <c:pt idx="62">
                  <c:v>479.7</c:v>
                </c:pt>
                <c:pt idx="63">
                  <c:v>113.94299287410925</c:v>
                </c:pt>
                <c:pt idx="64">
                  <c:v>273.8</c:v>
                </c:pt>
                <c:pt idx="65">
                  <c:v>333.2</c:v>
                </c:pt>
                <c:pt idx="66">
                  <c:v>121.69466764061359</c:v>
                </c:pt>
                <c:pt idx="67">
                  <c:v>101.3</c:v>
                </c:pt>
                <c:pt idx="68">
                  <c:v>126.1</c:v>
                </c:pt>
                <c:pt idx="69">
                  <c:v>124.4817374136229</c:v>
                </c:pt>
              </c:numCache>
            </c:numRef>
          </c:val>
        </c:ser>
        <c:ser>
          <c:idx val="2"/>
          <c:order val="2"/>
          <c:tx>
            <c:strRef>
              <c:f>Лист3!$A$15</c:f>
              <c:strCache>
                <c:ptCount val="1"/>
                <c:pt idx="0">
                  <c:v>2</c:v>
                </c:pt>
              </c:strCache>
            </c:strRef>
          </c:tx>
          <c:spPr>
            <a:solidFill>
              <a:srgbClr val="FFFF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Лист3!$B$15:$CE$15</c:f>
              <c:numCache>
                <c:ptCount val="70"/>
                <c:pt idx="0">
                  <c:v>0</c:v>
                </c:pt>
                <c:pt idx="1">
                  <c:v>774.3</c:v>
                </c:pt>
                <c:pt idx="2">
                  <c:v>1576.1</c:v>
                </c:pt>
                <c:pt idx="3">
                  <c:v>203.55159498902236</c:v>
                </c:pt>
                <c:pt idx="4">
                  <c:v>173.7</c:v>
                </c:pt>
                <c:pt idx="5">
                  <c:v>180.3</c:v>
                </c:pt>
                <c:pt idx="6">
                  <c:v>103.79965457685667</c:v>
                </c:pt>
                <c:pt idx="7">
                  <c:v>161</c:v>
                </c:pt>
                <c:pt idx="8">
                  <c:v>170.3</c:v>
                </c:pt>
                <c:pt idx="9">
                  <c:v>105.77639751552796</c:v>
                </c:pt>
                <c:pt idx="10">
                  <c:v>89.6</c:v>
                </c:pt>
                <c:pt idx="11">
                  <c:v>91.2</c:v>
                </c:pt>
                <c:pt idx="12">
                  <c:v>101.7857142857143</c:v>
                </c:pt>
                <c:pt idx="13">
                  <c:v>0.1</c:v>
                </c:pt>
                <c:pt idx="14">
                  <c:v>0.9</c:v>
                </c:pt>
                <c:pt idx="15">
                  <c:v>900</c:v>
                </c:pt>
                <c:pt idx="16">
                  <c:v>19.7</c:v>
                </c:pt>
                <c:pt idx="17">
                  <c:v>13.2</c:v>
                </c:pt>
                <c:pt idx="18">
                  <c:v>67.00507614213198</c:v>
                </c:pt>
                <c:pt idx="19">
                  <c:v>41.7</c:v>
                </c:pt>
                <c:pt idx="20">
                  <c:v>40.9</c:v>
                </c:pt>
                <c:pt idx="21">
                  <c:v>98.08153477218224</c:v>
                </c:pt>
                <c:pt idx="22">
                  <c:v>9.9</c:v>
                </c:pt>
                <c:pt idx="23">
                  <c:v>24.1</c:v>
                </c:pt>
                <c:pt idx="24">
                  <c:v>243.43434343434342</c:v>
                </c:pt>
                <c:pt idx="25">
                  <c:v>12.7</c:v>
                </c:pt>
                <c:pt idx="26">
                  <c:v>10</c:v>
                </c:pt>
                <c:pt idx="27">
                  <c:v>78.74015748031496</c:v>
                </c:pt>
                <c:pt idx="28">
                  <c:v>8</c:v>
                </c:pt>
                <c:pt idx="29">
                  <c:v>9.3</c:v>
                </c:pt>
                <c:pt idx="30">
                  <c:v>116.25000000000001</c:v>
                </c:pt>
                <c:pt idx="31">
                  <c:v>0.5</c:v>
                </c:pt>
                <c:pt idx="38">
                  <c:v>0.7</c:v>
                </c:pt>
                <c:pt idx="40">
                  <c:v>4.2</c:v>
                </c:pt>
                <c:pt idx="43">
                  <c:v>600.6</c:v>
                </c:pt>
                <c:pt idx="44">
                  <c:v>1395.8</c:v>
                </c:pt>
                <c:pt idx="45">
                  <c:v>232.4009324009324</c:v>
                </c:pt>
                <c:pt idx="46">
                  <c:v>505.8</c:v>
                </c:pt>
                <c:pt idx="47">
                  <c:v>571.5</c:v>
                </c:pt>
                <c:pt idx="48">
                  <c:v>112.98932384341637</c:v>
                </c:pt>
                <c:pt idx="49">
                  <c:v>887.8</c:v>
                </c:pt>
                <c:pt idx="50">
                  <c:v>865.5</c:v>
                </c:pt>
                <c:pt idx="51">
                  <c:v>97.48817301193962</c:v>
                </c:pt>
                <c:pt idx="52">
                  <c:v>518.5</c:v>
                </c:pt>
                <c:pt idx="53">
                  <c:v>559.5</c:v>
                </c:pt>
                <c:pt idx="54">
                  <c:v>107.90742526518804</c:v>
                </c:pt>
                <c:pt idx="58">
                  <c:v>189.3</c:v>
                </c:pt>
                <c:pt idx="59">
                  <c:v>151.5</c:v>
                </c:pt>
                <c:pt idx="60">
                  <c:v>80.03169572107764</c:v>
                </c:pt>
                <c:pt idx="61">
                  <c:v>130.7</c:v>
                </c:pt>
                <c:pt idx="62">
                  <c:v>120.6</c:v>
                </c:pt>
                <c:pt idx="63">
                  <c:v>92.27237949502678</c:v>
                </c:pt>
                <c:pt idx="64">
                  <c:v>100.6</c:v>
                </c:pt>
                <c:pt idx="65">
                  <c:v>91.5</c:v>
                </c:pt>
                <c:pt idx="66">
                  <c:v>90.95427435387674</c:v>
                </c:pt>
                <c:pt idx="68">
                  <c:v>6.8</c:v>
                </c:pt>
              </c:numCache>
            </c:numRef>
          </c:val>
        </c:ser>
        <c:ser>
          <c:idx val="3"/>
          <c:order val="3"/>
          <c:tx>
            <c:strRef>
              <c:f>Лист3!$A$16</c:f>
              <c:strCache>
                <c:ptCount val="1"/>
                <c:pt idx="0">
                  <c:v>3</c:v>
                </c:pt>
              </c:strCache>
            </c:strRef>
          </c:tx>
          <c:spPr>
            <a:solidFill>
              <a:srgbClr val="CC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Лист3!$B$16:$CE$16</c:f>
              <c:numCache>
                <c:ptCount val="70"/>
                <c:pt idx="0">
                  <c:v>0</c:v>
                </c:pt>
                <c:pt idx="1">
                  <c:v>4248.9</c:v>
                </c:pt>
                <c:pt idx="2">
                  <c:v>2002.4</c:v>
                </c:pt>
                <c:pt idx="3">
                  <c:v>47.12749182141261</c:v>
                </c:pt>
                <c:pt idx="4">
                  <c:v>206.4</c:v>
                </c:pt>
                <c:pt idx="5">
                  <c:v>219.70000000000002</c:v>
                </c:pt>
                <c:pt idx="6">
                  <c:v>106.4437984496124</c:v>
                </c:pt>
                <c:pt idx="7">
                  <c:v>139.4</c:v>
                </c:pt>
                <c:pt idx="8">
                  <c:v>191.70000000000002</c:v>
                </c:pt>
                <c:pt idx="9">
                  <c:v>137.51793400286945</c:v>
                </c:pt>
                <c:pt idx="10">
                  <c:v>48.7</c:v>
                </c:pt>
                <c:pt idx="11">
                  <c:v>37.7</c:v>
                </c:pt>
                <c:pt idx="12">
                  <c:v>77.41273100616016</c:v>
                </c:pt>
                <c:pt idx="14">
                  <c:v>9.4</c:v>
                </c:pt>
                <c:pt idx="16">
                  <c:v>42.3</c:v>
                </c:pt>
                <c:pt idx="17">
                  <c:v>3.6</c:v>
                </c:pt>
                <c:pt idx="18">
                  <c:v>8.510638297872342</c:v>
                </c:pt>
                <c:pt idx="19">
                  <c:v>36.5</c:v>
                </c:pt>
                <c:pt idx="20">
                  <c:v>45.1</c:v>
                </c:pt>
                <c:pt idx="21">
                  <c:v>123.56164383561645</c:v>
                </c:pt>
                <c:pt idx="22">
                  <c:v>11.9</c:v>
                </c:pt>
                <c:pt idx="23">
                  <c:v>95.9</c:v>
                </c:pt>
                <c:pt idx="24">
                  <c:v>805.8823529411765</c:v>
                </c:pt>
                <c:pt idx="25">
                  <c:v>67</c:v>
                </c:pt>
                <c:pt idx="26">
                  <c:v>28</c:v>
                </c:pt>
                <c:pt idx="27">
                  <c:v>41.7910447761194</c:v>
                </c:pt>
                <c:pt idx="28">
                  <c:v>38.9</c:v>
                </c:pt>
                <c:pt idx="29">
                  <c:v>14.3</c:v>
                </c:pt>
                <c:pt idx="30">
                  <c:v>36.760925449871465</c:v>
                </c:pt>
                <c:pt idx="31">
                  <c:v>5.2</c:v>
                </c:pt>
                <c:pt idx="32">
                  <c:v>6.8</c:v>
                </c:pt>
                <c:pt idx="33">
                  <c:v>130.76923076923077</c:v>
                </c:pt>
                <c:pt idx="37">
                  <c:v>22</c:v>
                </c:pt>
                <c:pt idx="38">
                  <c:v>6.9</c:v>
                </c:pt>
                <c:pt idx="39">
                  <c:v>31.363636363636367</c:v>
                </c:pt>
                <c:pt idx="43">
                  <c:v>4042.5</c:v>
                </c:pt>
                <c:pt idx="44">
                  <c:v>1782.7</c:v>
                </c:pt>
                <c:pt idx="45">
                  <c:v>44.09894867037724</c:v>
                </c:pt>
                <c:pt idx="46">
                  <c:v>913.3</c:v>
                </c:pt>
                <c:pt idx="47">
                  <c:v>948.3</c:v>
                </c:pt>
                <c:pt idx="48">
                  <c:v>103.83225665170261</c:v>
                </c:pt>
                <c:pt idx="49">
                  <c:v>1860.2</c:v>
                </c:pt>
                <c:pt idx="50">
                  <c:v>1204.7</c:v>
                </c:pt>
                <c:pt idx="51">
                  <c:v>64.76185356413289</c:v>
                </c:pt>
                <c:pt idx="52">
                  <c:v>387.8</c:v>
                </c:pt>
                <c:pt idx="53">
                  <c:v>470.9</c:v>
                </c:pt>
                <c:pt idx="54">
                  <c:v>121.42857142857142</c:v>
                </c:pt>
                <c:pt idx="55">
                  <c:v>36</c:v>
                </c:pt>
                <c:pt idx="56">
                  <c:v>15.5</c:v>
                </c:pt>
                <c:pt idx="57">
                  <c:v>43.05555555555556</c:v>
                </c:pt>
                <c:pt idx="58">
                  <c:v>255.7</c:v>
                </c:pt>
                <c:pt idx="59">
                  <c:v>225.3</c:v>
                </c:pt>
                <c:pt idx="60">
                  <c:v>88.11106765741104</c:v>
                </c:pt>
                <c:pt idx="61">
                  <c:v>863.3</c:v>
                </c:pt>
                <c:pt idx="62">
                  <c:v>462.5</c:v>
                </c:pt>
                <c:pt idx="63">
                  <c:v>53.573497046218</c:v>
                </c:pt>
                <c:pt idx="64">
                  <c:v>270.2</c:v>
                </c:pt>
                <c:pt idx="65">
                  <c:v>290.4</c:v>
                </c:pt>
                <c:pt idx="66">
                  <c:v>107.4759437453738</c:v>
                </c:pt>
                <c:pt idx="67">
                  <c:v>53.5</c:v>
                </c:pt>
                <c:pt idx="68">
                  <c:v>52.9</c:v>
                </c:pt>
                <c:pt idx="69">
                  <c:v>98.8785046728972</c:v>
                </c:pt>
              </c:numCache>
            </c:numRef>
          </c:val>
        </c:ser>
        <c:ser>
          <c:idx val="4"/>
          <c:order val="4"/>
          <c:tx>
            <c:strRef>
              <c:f>Лист3!$A$17</c:f>
              <c:strCache>
                <c:ptCount val="1"/>
                <c:pt idx="0">
                  <c:v>4</c:v>
                </c:pt>
              </c:strCache>
            </c:strRef>
          </c:tx>
          <c:spPr>
            <a:solidFill>
              <a:srgbClr val="6600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Лист3!$B$17:$CE$17</c:f>
              <c:numCache>
                <c:ptCount val="70"/>
                <c:pt idx="0">
                  <c:v>0</c:v>
                </c:pt>
                <c:pt idx="1">
                  <c:v>1166.8</c:v>
                </c:pt>
                <c:pt idx="2">
                  <c:v>1278.6999999999998</c:v>
                </c:pt>
                <c:pt idx="3">
                  <c:v>109.59033253342474</c:v>
                </c:pt>
                <c:pt idx="4">
                  <c:v>237.50000000000003</c:v>
                </c:pt>
                <c:pt idx="5">
                  <c:v>517.8</c:v>
                </c:pt>
                <c:pt idx="6">
                  <c:v>218.0210526315789</c:v>
                </c:pt>
                <c:pt idx="7">
                  <c:v>202.50000000000003</c:v>
                </c:pt>
                <c:pt idx="8">
                  <c:v>212.3</c:v>
                </c:pt>
                <c:pt idx="9">
                  <c:v>104.8395061728395</c:v>
                </c:pt>
                <c:pt idx="10">
                  <c:v>138.8</c:v>
                </c:pt>
                <c:pt idx="11">
                  <c:v>168.4</c:v>
                </c:pt>
                <c:pt idx="12">
                  <c:v>121.3256484149856</c:v>
                </c:pt>
                <c:pt idx="13">
                  <c:v>0.5</c:v>
                </c:pt>
                <c:pt idx="14">
                  <c:v>2.5</c:v>
                </c:pt>
                <c:pt idx="15">
                  <c:v>500</c:v>
                </c:pt>
                <c:pt idx="16">
                  <c:v>17.9</c:v>
                </c:pt>
                <c:pt idx="17">
                  <c:v>4.7</c:v>
                </c:pt>
                <c:pt idx="18">
                  <c:v>26.25698324022347</c:v>
                </c:pt>
                <c:pt idx="19">
                  <c:v>32.5</c:v>
                </c:pt>
                <c:pt idx="20">
                  <c:v>32.4</c:v>
                </c:pt>
                <c:pt idx="21">
                  <c:v>99.6923076923077</c:v>
                </c:pt>
                <c:pt idx="22">
                  <c:v>12.8</c:v>
                </c:pt>
                <c:pt idx="23">
                  <c:v>4.3</c:v>
                </c:pt>
                <c:pt idx="24">
                  <c:v>33.59374999999999</c:v>
                </c:pt>
                <c:pt idx="25">
                  <c:v>35</c:v>
                </c:pt>
                <c:pt idx="26">
                  <c:v>305.5</c:v>
                </c:pt>
                <c:pt idx="27">
                  <c:v>872.8571428571428</c:v>
                </c:pt>
                <c:pt idx="28">
                  <c:v>29.2</c:v>
                </c:pt>
                <c:pt idx="29">
                  <c:v>19.3</c:v>
                </c:pt>
                <c:pt idx="30">
                  <c:v>66.09589041095892</c:v>
                </c:pt>
                <c:pt idx="31">
                  <c:v>3.1</c:v>
                </c:pt>
                <c:pt idx="32">
                  <c:v>4.4</c:v>
                </c:pt>
                <c:pt idx="33">
                  <c:v>141.93548387096774</c:v>
                </c:pt>
                <c:pt idx="37">
                  <c:v>2.7</c:v>
                </c:pt>
                <c:pt idx="38">
                  <c:v>281.8</c:v>
                </c:pt>
                <c:pt idx="39">
                  <c:v>10437.037037037036</c:v>
                </c:pt>
                <c:pt idx="43">
                  <c:v>929.3</c:v>
                </c:pt>
                <c:pt idx="44">
                  <c:v>760.9</c:v>
                </c:pt>
                <c:pt idx="45">
                  <c:v>81.87883353061444</c:v>
                </c:pt>
                <c:pt idx="46">
                  <c:v>699.1</c:v>
                </c:pt>
                <c:pt idx="47">
                  <c:v>654.8</c:v>
                </c:pt>
                <c:pt idx="48">
                  <c:v>93.66328136175082</c:v>
                </c:pt>
                <c:pt idx="49">
                  <c:v>1249.3</c:v>
                </c:pt>
                <c:pt idx="50">
                  <c:v>1281.3</c:v>
                </c:pt>
                <c:pt idx="51">
                  <c:v>102.56143440326584</c:v>
                </c:pt>
                <c:pt idx="52">
                  <c:v>484.7</c:v>
                </c:pt>
                <c:pt idx="53">
                  <c:v>645.5</c:v>
                </c:pt>
                <c:pt idx="54">
                  <c:v>133.17515989271715</c:v>
                </c:pt>
                <c:pt idx="58">
                  <c:v>174.9</c:v>
                </c:pt>
                <c:pt idx="59">
                  <c:v>208.1</c:v>
                </c:pt>
                <c:pt idx="60">
                  <c:v>118.98227558604917</c:v>
                </c:pt>
                <c:pt idx="61">
                  <c:v>349</c:v>
                </c:pt>
                <c:pt idx="62">
                  <c:v>401</c:v>
                </c:pt>
                <c:pt idx="63">
                  <c:v>114.8997134670487</c:v>
                </c:pt>
                <c:pt idx="64">
                  <c:v>282.2</c:v>
                </c:pt>
                <c:pt idx="65">
                  <c:v>330.1</c:v>
                </c:pt>
                <c:pt idx="66">
                  <c:v>116.97377746279236</c:v>
                </c:pt>
                <c:pt idx="67">
                  <c:v>34.3</c:v>
                </c:pt>
                <c:pt idx="68">
                  <c:v>47.4</c:v>
                </c:pt>
                <c:pt idx="69">
                  <c:v>138.19241982507288</c:v>
                </c:pt>
              </c:numCache>
            </c:numRef>
          </c:val>
        </c:ser>
        <c:ser>
          <c:idx val="5"/>
          <c:order val="5"/>
          <c:tx>
            <c:strRef>
              <c:f>Лист3!$A$18</c:f>
              <c:strCache>
                <c:ptCount val="1"/>
                <c:pt idx="0">
                  <c:v>5</c:v>
                </c:pt>
              </c:strCache>
            </c:strRef>
          </c:tx>
          <c:spPr>
            <a:solidFill>
              <a:srgbClr val="FF8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Лист3!$B$18:$CE$18</c:f>
              <c:numCache>
                <c:ptCount val="70"/>
                <c:pt idx="0">
                  <c:v>0</c:v>
                </c:pt>
                <c:pt idx="1">
                  <c:v>1345.9</c:v>
                </c:pt>
                <c:pt idx="2">
                  <c:v>2042.1000000000001</c:v>
                </c:pt>
                <c:pt idx="3">
                  <c:v>151.72746860836614</c:v>
                </c:pt>
                <c:pt idx="4">
                  <c:v>190.5</c:v>
                </c:pt>
                <c:pt idx="5">
                  <c:v>202.2</c:v>
                </c:pt>
                <c:pt idx="6">
                  <c:v>106.14173228346455</c:v>
                </c:pt>
                <c:pt idx="7">
                  <c:v>154.9</c:v>
                </c:pt>
                <c:pt idx="8">
                  <c:v>162</c:v>
                </c:pt>
                <c:pt idx="9">
                  <c:v>104.58360232408003</c:v>
                </c:pt>
                <c:pt idx="10">
                  <c:v>70.8</c:v>
                </c:pt>
                <c:pt idx="11">
                  <c:v>78.2</c:v>
                </c:pt>
                <c:pt idx="12">
                  <c:v>110.45197740112995</c:v>
                </c:pt>
                <c:pt idx="14">
                  <c:v>1.3</c:v>
                </c:pt>
                <c:pt idx="16">
                  <c:v>24.7</c:v>
                </c:pt>
                <c:pt idx="17">
                  <c:v>5.2</c:v>
                </c:pt>
                <c:pt idx="18">
                  <c:v>21.05263157894737</c:v>
                </c:pt>
                <c:pt idx="19">
                  <c:v>51.3</c:v>
                </c:pt>
                <c:pt idx="20">
                  <c:v>16.1</c:v>
                </c:pt>
                <c:pt idx="21">
                  <c:v>31.384015594541914</c:v>
                </c:pt>
                <c:pt idx="22">
                  <c:v>8.1</c:v>
                </c:pt>
                <c:pt idx="23">
                  <c:v>39.7</c:v>
                </c:pt>
                <c:pt idx="24">
                  <c:v>490.1234567901235</c:v>
                </c:pt>
                <c:pt idx="25">
                  <c:v>35.6</c:v>
                </c:pt>
                <c:pt idx="26">
                  <c:v>40.2</c:v>
                </c:pt>
                <c:pt idx="27">
                  <c:v>112.92134831460675</c:v>
                </c:pt>
                <c:pt idx="28">
                  <c:v>27.9</c:v>
                </c:pt>
                <c:pt idx="29">
                  <c:v>28</c:v>
                </c:pt>
                <c:pt idx="30">
                  <c:v>100.35842293906812</c:v>
                </c:pt>
                <c:pt idx="31">
                  <c:v>5.2</c:v>
                </c:pt>
                <c:pt idx="32">
                  <c:v>12.2</c:v>
                </c:pt>
                <c:pt idx="33">
                  <c:v>234.61538461538458</c:v>
                </c:pt>
                <c:pt idx="37">
                  <c:v>2.5</c:v>
                </c:pt>
                <c:pt idx="43">
                  <c:v>1155.4</c:v>
                </c:pt>
                <c:pt idx="44">
                  <c:v>1839.9</c:v>
                </c:pt>
                <c:pt idx="45">
                  <c:v>159.24355201661763</c:v>
                </c:pt>
                <c:pt idx="46">
                  <c:v>538.2</c:v>
                </c:pt>
                <c:pt idx="47">
                  <c:v>600.8</c:v>
                </c:pt>
                <c:pt idx="48">
                  <c:v>111.63136380527683</c:v>
                </c:pt>
                <c:pt idx="49">
                  <c:v>869.9</c:v>
                </c:pt>
                <c:pt idx="50">
                  <c:v>859.7</c:v>
                </c:pt>
                <c:pt idx="51">
                  <c:v>98.827451431199</c:v>
                </c:pt>
                <c:pt idx="52">
                  <c:v>382.6</c:v>
                </c:pt>
                <c:pt idx="53">
                  <c:v>487.4</c:v>
                </c:pt>
                <c:pt idx="54">
                  <c:v>127.39153162571874</c:v>
                </c:pt>
                <c:pt idx="56">
                  <c:v>3</c:v>
                </c:pt>
                <c:pt idx="58">
                  <c:v>213.3</c:v>
                </c:pt>
                <c:pt idx="59">
                  <c:v>183.7</c:v>
                </c:pt>
                <c:pt idx="60">
                  <c:v>86.12283169245194</c:v>
                </c:pt>
                <c:pt idx="61">
                  <c:v>213.7</c:v>
                </c:pt>
                <c:pt idx="62">
                  <c:v>157.4</c:v>
                </c:pt>
                <c:pt idx="63">
                  <c:v>73.65465605989706</c:v>
                </c:pt>
                <c:pt idx="64">
                  <c:v>154.8</c:v>
                </c:pt>
                <c:pt idx="65">
                  <c:v>123</c:v>
                </c:pt>
                <c:pt idx="66">
                  <c:v>79.45736434108527</c:v>
                </c:pt>
                <c:pt idx="67">
                  <c:v>50.1</c:v>
                </c:pt>
                <c:pt idx="68">
                  <c:v>28.3</c:v>
                </c:pt>
                <c:pt idx="69">
                  <c:v>56.4870259481038</c:v>
                </c:pt>
              </c:numCache>
            </c:numRef>
          </c:val>
        </c:ser>
        <c:ser>
          <c:idx val="6"/>
          <c:order val="6"/>
          <c:tx>
            <c:strRef>
              <c:f>Лист3!$A$19</c:f>
              <c:strCache>
                <c:ptCount val="1"/>
                <c:pt idx="0">
                  <c:v>6</c:v>
                </c:pt>
              </c:strCache>
            </c:strRef>
          </c:tx>
          <c:spPr>
            <a:solidFill>
              <a:srgbClr val="0066CC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Лист3!$B$19:$CE$19</c:f>
              <c:numCache>
                <c:ptCount val="70"/>
                <c:pt idx="0">
                  <c:v>0</c:v>
                </c:pt>
                <c:pt idx="1">
                  <c:v>736.2</c:v>
                </c:pt>
                <c:pt idx="2">
                  <c:v>4740.1</c:v>
                </c:pt>
                <c:pt idx="3">
                  <c:v>643.8603640315132</c:v>
                </c:pt>
                <c:pt idx="4">
                  <c:v>42.19999999999999</c:v>
                </c:pt>
                <c:pt idx="5">
                  <c:v>222.6</c:v>
                </c:pt>
                <c:pt idx="7">
                  <c:v>-42.60000000000001</c:v>
                </c:pt>
                <c:pt idx="8">
                  <c:v>173</c:v>
                </c:pt>
                <c:pt idx="10">
                  <c:v>43.9</c:v>
                </c:pt>
                <c:pt idx="11">
                  <c:v>39.6</c:v>
                </c:pt>
                <c:pt idx="12">
                  <c:v>90.20501138952164</c:v>
                </c:pt>
                <c:pt idx="13">
                  <c:v>2.1</c:v>
                </c:pt>
                <c:pt idx="14">
                  <c:v>1</c:v>
                </c:pt>
                <c:pt idx="15">
                  <c:v>47.61904761904761</c:v>
                </c:pt>
                <c:pt idx="16">
                  <c:v>13.8</c:v>
                </c:pt>
                <c:pt idx="17">
                  <c:v>3.4</c:v>
                </c:pt>
                <c:pt idx="18">
                  <c:v>24.63768115942029</c:v>
                </c:pt>
                <c:pt idx="19">
                  <c:v>-112.9</c:v>
                </c:pt>
                <c:pt idx="20">
                  <c:v>118.9</c:v>
                </c:pt>
                <c:pt idx="22">
                  <c:v>10.5</c:v>
                </c:pt>
                <c:pt idx="23">
                  <c:v>10.1</c:v>
                </c:pt>
                <c:pt idx="24">
                  <c:v>96.19047619047618</c:v>
                </c:pt>
                <c:pt idx="25">
                  <c:v>84.8</c:v>
                </c:pt>
                <c:pt idx="26">
                  <c:v>49.6</c:v>
                </c:pt>
                <c:pt idx="27">
                  <c:v>58.490566037735846</c:v>
                </c:pt>
                <c:pt idx="28">
                  <c:v>5.7</c:v>
                </c:pt>
                <c:pt idx="29">
                  <c:v>19.1</c:v>
                </c:pt>
                <c:pt idx="30">
                  <c:v>335.08771929824564</c:v>
                </c:pt>
                <c:pt idx="31">
                  <c:v>1</c:v>
                </c:pt>
                <c:pt idx="32">
                  <c:v>2.2</c:v>
                </c:pt>
                <c:pt idx="33">
                  <c:v>220.00000000000003</c:v>
                </c:pt>
                <c:pt idx="37">
                  <c:v>3.1</c:v>
                </c:pt>
                <c:pt idx="38">
                  <c:v>4.3</c:v>
                </c:pt>
                <c:pt idx="39">
                  <c:v>138.70967741935482</c:v>
                </c:pt>
                <c:pt idx="40">
                  <c:v>75</c:v>
                </c:pt>
                <c:pt idx="41">
                  <c:v>24</c:v>
                </c:pt>
                <c:pt idx="42">
                  <c:v>32</c:v>
                </c:pt>
                <c:pt idx="43">
                  <c:v>694</c:v>
                </c:pt>
                <c:pt idx="44">
                  <c:v>4517.5</c:v>
                </c:pt>
                <c:pt idx="45">
                  <c:v>650.936599423631</c:v>
                </c:pt>
                <c:pt idx="46">
                  <c:v>583.8</c:v>
                </c:pt>
                <c:pt idx="47">
                  <c:v>680.1</c:v>
                </c:pt>
                <c:pt idx="48">
                  <c:v>116.49537512846865</c:v>
                </c:pt>
                <c:pt idx="49">
                  <c:v>1158.4</c:v>
                </c:pt>
                <c:pt idx="50">
                  <c:v>4766.4</c:v>
                </c:pt>
                <c:pt idx="51">
                  <c:v>411.46408839779</c:v>
                </c:pt>
                <c:pt idx="52">
                  <c:v>600.7</c:v>
                </c:pt>
                <c:pt idx="53">
                  <c:v>510.5</c:v>
                </c:pt>
                <c:pt idx="54">
                  <c:v>84.98418511736307</c:v>
                </c:pt>
                <c:pt idx="56">
                  <c:v>6</c:v>
                </c:pt>
                <c:pt idx="58">
                  <c:v>262.6</c:v>
                </c:pt>
                <c:pt idx="59">
                  <c:v>293.3</c:v>
                </c:pt>
                <c:pt idx="60">
                  <c:v>111.69078446306169</c:v>
                </c:pt>
                <c:pt idx="61">
                  <c:v>232.8</c:v>
                </c:pt>
                <c:pt idx="62">
                  <c:v>215.7</c:v>
                </c:pt>
                <c:pt idx="63">
                  <c:v>92.65463917525773</c:v>
                </c:pt>
                <c:pt idx="64">
                  <c:v>149.4</c:v>
                </c:pt>
                <c:pt idx="65">
                  <c:v>154.7</c:v>
                </c:pt>
                <c:pt idx="66">
                  <c:v>103.54752342704148</c:v>
                </c:pt>
                <c:pt idx="67">
                  <c:v>26.9</c:v>
                </c:pt>
                <c:pt idx="68">
                  <c:v>20.9</c:v>
                </c:pt>
                <c:pt idx="69">
                  <c:v>77.69516728624535</c:v>
                </c:pt>
              </c:numCache>
            </c:numRef>
          </c:val>
        </c:ser>
        <c:ser>
          <c:idx val="7"/>
          <c:order val="7"/>
          <c:tx>
            <c:strRef>
              <c:f>Лист3!$A$20</c:f>
              <c:strCache>
                <c:ptCount val="1"/>
                <c:pt idx="0">
                  <c:v>7</c:v>
                </c:pt>
              </c:strCache>
            </c:strRef>
          </c:tx>
          <c:spPr>
            <a:solidFill>
              <a:srgbClr val="CCCC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Лист3!$B$20:$CE$20</c:f>
              <c:numCache>
                <c:ptCount val="70"/>
                <c:pt idx="0">
                  <c:v>0</c:v>
                </c:pt>
                <c:pt idx="1">
                  <c:v>1626.1</c:v>
                </c:pt>
                <c:pt idx="2">
                  <c:v>3153.1000000000004</c:v>
                </c:pt>
                <c:pt idx="3">
                  <c:v>193.90566385831133</c:v>
                </c:pt>
                <c:pt idx="4">
                  <c:v>738.5</c:v>
                </c:pt>
                <c:pt idx="5">
                  <c:v>984.3</c:v>
                </c:pt>
                <c:pt idx="6">
                  <c:v>133.28368314150305</c:v>
                </c:pt>
                <c:pt idx="7">
                  <c:v>371.29999999999995</c:v>
                </c:pt>
                <c:pt idx="8">
                  <c:v>543.8</c:v>
                </c:pt>
                <c:pt idx="9">
                  <c:v>146.45838944249934</c:v>
                </c:pt>
                <c:pt idx="10">
                  <c:v>259.7</c:v>
                </c:pt>
                <c:pt idx="11">
                  <c:v>257.2</c:v>
                </c:pt>
                <c:pt idx="12">
                  <c:v>99.03735078937235</c:v>
                </c:pt>
                <c:pt idx="13">
                  <c:v>5.6</c:v>
                </c:pt>
                <c:pt idx="14">
                  <c:v>1.7</c:v>
                </c:pt>
                <c:pt idx="15">
                  <c:v>30.35714285714286</c:v>
                </c:pt>
                <c:pt idx="16">
                  <c:v>47.4</c:v>
                </c:pt>
                <c:pt idx="17">
                  <c:v>12.9</c:v>
                </c:pt>
                <c:pt idx="18">
                  <c:v>27.21518987341772</c:v>
                </c:pt>
                <c:pt idx="19">
                  <c:v>26.9</c:v>
                </c:pt>
                <c:pt idx="20">
                  <c:v>182.7</c:v>
                </c:pt>
                <c:pt idx="21">
                  <c:v>679.182156133829</c:v>
                </c:pt>
                <c:pt idx="22">
                  <c:v>9.9</c:v>
                </c:pt>
                <c:pt idx="23">
                  <c:v>89.3</c:v>
                </c:pt>
                <c:pt idx="24">
                  <c:v>902.0202020202019</c:v>
                </c:pt>
                <c:pt idx="25">
                  <c:v>367.2</c:v>
                </c:pt>
                <c:pt idx="26">
                  <c:v>440.5</c:v>
                </c:pt>
                <c:pt idx="27">
                  <c:v>119.96187363834423</c:v>
                </c:pt>
                <c:pt idx="28">
                  <c:v>321.2</c:v>
                </c:pt>
                <c:pt idx="29">
                  <c:v>297.4</c:v>
                </c:pt>
                <c:pt idx="30">
                  <c:v>92.59028642590286</c:v>
                </c:pt>
                <c:pt idx="31">
                  <c:v>12.2</c:v>
                </c:pt>
                <c:pt idx="32">
                  <c:v>14.7</c:v>
                </c:pt>
                <c:pt idx="33">
                  <c:v>120.49180327868854</c:v>
                </c:pt>
                <c:pt idx="37">
                  <c:v>33.8</c:v>
                </c:pt>
                <c:pt idx="38">
                  <c:v>128.4</c:v>
                </c:pt>
                <c:pt idx="39">
                  <c:v>379.8816568047338</c:v>
                </c:pt>
                <c:pt idx="43">
                  <c:v>887.6</c:v>
                </c:pt>
                <c:pt idx="44">
                  <c:v>2168.8</c:v>
                </c:pt>
                <c:pt idx="45">
                  <c:v>244.34429923388916</c:v>
                </c:pt>
                <c:pt idx="46">
                  <c:v>391.7</c:v>
                </c:pt>
                <c:pt idx="47">
                  <c:v>514.7</c:v>
                </c:pt>
                <c:pt idx="48">
                  <c:v>131.4015828440133</c:v>
                </c:pt>
                <c:pt idx="49">
                  <c:v>1564.6</c:v>
                </c:pt>
                <c:pt idx="50">
                  <c:v>1669.9</c:v>
                </c:pt>
                <c:pt idx="51">
                  <c:v>106.73015467212068</c:v>
                </c:pt>
                <c:pt idx="52">
                  <c:v>554.7</c:v>
                </c:pt>
                <c:pt idx="53">
                  <c:v>637.2</c:v>
                </c:pt>
                <c:pt idx="54">
                  <c:v>114.87290427257977</c:v>
                </c:pt>
                <c:pt idx="55">
                  <c:v>4.2</c:v>
                </c:pt>
                <c:pt idx="56">
                  <c:v>78.1</c:v>
                </c:pt>
                <c:pt idx="57">
                  <c:v>0</c:v>
                </c:pt>
                <c:pt idx="58">
                  <c:v>314.3</c:v>
                </c:pt>
                <c:pt idx="59">
                  <c:v>474.2</c:v>
                </c:pt>
                <c:pt idx="60">
                  <c:v>150.8749602290805</c:v>
                </c:pt>
                <c:pt idx="61">
                  <c:v>482.7</c:v>
                </c:pt>
                <c:pt idx="62">
                  <c:v>447.9</c:v>
                </c:pt>
                <c:pt idx="63">
                  <c:v>92.7905531385954</c:v>
                </c:pt>
                <c:pt idx="64">
                  <c:v>356.7</c:v>
                </c:pt>
                <c:pt idx="65">
                  <c:v>340.3</c:v>
                </c:pt>
                <c:pt idx="66">
                  <c:v>95.40229885057472</c:v>
                </c:pt>
                <c:pt idx="67">
                  <c:v>76.7</c:v>
                </c:pt>
                <c:pt idx="68">
                  <c:v>86.7</c:v>
                </c:pt>
                <c:pt idx="69">
                  <c:v>113.03780964797913</c:v>
                </c:pt>
              </c:numCache>
            </c:numRef>
          </c:val>
        </c:ser>
        <c:ser>
          <c:idx val="8"/>
          <c:order val="8"/>
          <c:tx>
            <c:strRef>
              <c:f>Лист3!$A$21</c:f>
              <c:strCache>
                <c:ptCount val="1"/>
                <c:pt idx="0">
                  <c:v>8</c:v>
                </c:pt>
              </c:strCache>
            </c:strRef>
          </c:tx>
          <c:spPr>
            <a:solidFill>
              <a:srgbClr val="0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Лист3!$B$21:$CE$21</c:f>
              <c:numCache>
                <c:ptCount val="70"/>
                <c:pt idx="0">
                  <c:v>0</c:v>
                </c:pt>
                <c:pt idx="1">
                  <c:v>2238</c:v>
                </c:pt>
                <c:pt idx="2">
                  <c:v>3010.3999999999996</c:v>
                </c:pt>
                <c:pt idx="3">
                  <c:v>134.51295799821267</c:v>
                </c:pt>
                <c:pt idx="4">
                  <c:v>402.90000000000003</c:v>
                </c:pt>
                <c:pt idx="5">
                  <c:v>163.7</c:v>
                </c:pt>
                <c:pt idx="6">
                  <c:v>40.63042938694464</c:v>
                </c:pt>
                <c:pt idx="7">
                  <c:v>118.80000000000001</c:v>
                </c:pt>
                <c:pt idx="8">
                  <c:v>132.2</c:v>
                </c:pt>
                <c:pt idx="9">
                  <c:v>111.27946127946127</c:v>
                </c:pt>
                <c:pt idx="10">
                  <c:v>37.5</c:v>
                </c:pt>
                <c:pt idx="11">
                  <c:v>41.2</c:v>
                </c:pt>
                <c:pt idx="12">
                  <c:v>109.86666666666667</c:v>
                </c:pt>
                <c:pt idx="14">
                  <c:v>0.3</c:v>
                </c:pt>
                <c:pt idx="16">
                  <c:v>24</c:v>
                </c:pt>
                <c:pt idx="17">
                  <c:v>4.6</c:v>
                </c:pt>
                <c:pt idx="18">
                  <c:v>19.166666666666664</c:v>
                </c:pt>
                <c:pt idx="19">
                  <c:v>44.9</c:v>
                </c:pt>
                <c:pt idx="20">
                  <c:v>73.9</c:v>
                </c:pt>
                <c:pt idx="21">
                  <c:v>164.5879732739421</c:v>
                </c:pt>
                <c:pt idx="22">
                  <c:v>12.4</c:v>
                </c:pt>
                <c:pt idx="23">
                  <c:v>12.2</c:v>
                </c:pt>
                <c:pt idx="24">
                  <c:v>98.38709677419354</c:v>
                </c:pt>
                <c:pt idx="25">
                  <c:v>284.1</c:v>
                </c:pt>
                <c:pt idx="26">
                  <c:v>31.5</c:v>
                </c:pt>
                <c:pt idx="27">
                  <c:v>11.087645195353748</c:v>
                </c:pt>
                <c:pt idx="28">
                  <c:v>26.5</c:v>
                </c:pt>
                <c:pt idx="29">
                  <c:v>12.3</c:v>
                </c:pt>
                <c:pt idx="30">
                  <c:v>46.41509433962264</c:v>
                </c:pt>
                <c:pt idx="31">
                  <c:v>18.9</c:v>
                </c:pt>
                <c:pt idx="32">
                  <c:v>2.4</c:v>
                </c:pt>
                <c:pt idx="33">
                  <c:v>12.698412698412698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64.7</c:v>
                </c:pt>
                <c:pt idx="38">
                  <c:v>15.5</c:v>
                </c:pt>
                <c:pt idx="39">
                  <c:v>23.956723338485318</c:v>
                </c:pt>
                <c:pt idx="40">
                  <c:v>172.7</c:v>
                </c:pt>
                <c:pt idx="43">
                  <c:v>1835.1</c:v>
                </c:pt>
                <c:pt idx="44">
                  <c:v>2846.7</c:v>
                </c:pt>
                <c:pt idx="45">
                  <c:v>155.12506130456106</c:v>
                </c:pt>
                <c:pt idx="46">
                  <c:v>722.6</c:v>
                </c:pt>
                <c:pt idx="47">
                  <c:v>793.9</c:v>
                </c:pt>
                <c:pt idx="48">
                  <c:v>109.867146415721</c:v>
                </c:pt>
                <c:pt idx="49">
                  <c:v>2038.3</c:v>
                </c:pt>
                <c:pt idx="50">
                  <c:v>3042.1</c:v>
                </c:pt>
                <c:pt idx="51">
                  <c:v>149.24692145415298</c:v>
                </c:pt>
                <c:pt idx="52">
                  <c:v>495.6</c:v>
                </c:pt>
                <c:pt idx="53">
                  <c:v>466.7</c:v>
                </c:pt>
                <c:pt idx="54">
                  <c:v>94.1686844229217</c:v>
                </c:pt>
                <c:pt idx="55">
                  <c:v>32</c:v>
                </c:pt>
                <c:pt idx="56">
                  <c:v>20.4</c:v>
                </c:pt>
                <c:pt idx="57">
                  <c:v>63.74999999999999</c:v>
                </c:pt>
                <c:pt idx="58">
                  <c:v>117.1</c:v>
                </c:pt>
                <c:pt idx="59">
                  <c:v>180.7</c:v>
                </c:pt>
                <c:pt idx="60">
                  <c:v>154.3125533731853</c:v>
                </c:pt>
                <c:pt idx="61">
                  <c:v>369.7</c:v>
                </c:pt>
                <c:pt idx="62">
                  <c:v>405.3</c:v>
                </c:pt>
                <c:pt idx="63">
                  <c:v>109.62942926697323</c:v>
                </c:pt>
                <c:pt idx="64">
                  <c:v>260.7</c:v>
                </c:pt>
                <c:pt idx="65">
                  <c:v>259.8</c:v>
                </c:pt>
                <c:pt idx="66">
                  <c:v>99.6547756041427</c:v>
                </c:pt>
                <c:pt idx="67">
                  <c:v>83.3</c:v>
                </c:pt>
                <c:pt idx="68">
                  <c:v>98.8</c:v>
                </c:pt>
                <c:pt idx="69">
                  <c:v>118.60744297719089</c:v>
                </c:pt>
              </c:numCache>
            </c:numRef>
          </c:val>
        </c:ser>
        <c:ser>
          <c:idx val="9"/>
          <c:order val="9"/>
          <c:tx>
            <c:strRef>
              <c:f>Лист3!$A$22</c:f>
              <c:strCache>
                <c:ptCount val="1"/>
                <c:pt idx="0">
                  <c:v>9</c:v>
                </c:pt>
              </c:strCache>
            </c:strRef>
          </c:tx>
          <c:spPr>
            <a:solidFill>
              <a:srgbClr val="FF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Лист3!$B$22:$CE$22</c:f>
              <c:numCache>
                <c:ptCount val="70"/>
                <c:pt idx="0">
                  <c:v>0</c:v>
                </c:pt>
                <c:pt idx="1">
                  <c:v>1670.3000000000002</c:v>
                </c:pt>
                <c:pt idx="2">
                  <c:v>1877.9</c:v>
                </c:pt>
                <c:pt idx="3">
                  <c:v>112.42890498712805</c:v>
                </c:pt>
                <c:pt idx="4">
                  <c:v>399.4</c:v>
                </c:pt>
                <c:pt idx="5">
                  <c:v>772.9</c:v>
                </c:pt>
                <c:pt idx="6">
                  <c:v>193.51527290936406</c:v>
                </c:pt>
                <c:pt idx="7">
                  <c:v>274.2</c:v>
                </c:pt>
                <c:pt idx="8">
                  <c:v>212.10000000000002</c:v>
                </c:pt>
                <c:pt idx="9">
                  <c:v>77.35229759299781</c:v>
                </c:pt>
                <c:pt idx="10">
                  <c:v>68.5</c:v>
                </c:pt>
                <c:pt idx="11">
                  <c:v>58.6</c:v>
                </c:pt>
                <c:pt idx="12">
                  <c:v>85.54744525547446</c:v>
                </c:pt>
                <c:pt idx="13">
                  <c:v>6.4</c:v>
                </c:pt>
                <c:pt idx="14">
                  <c:v>4.5</c:v>
                </c:pt>
                <c:pt idx="15">
                  <c:v>70.3125</c:v>
                </c:pt>
                <c:pt idx="16">
                  <c:v>27.1</c:v>
                </c:pt>
                <c:pt idx="17">
                  <c:v>7.9</c:v>
                </c:pt>
                <c:pt idx="18">
                  <c:v>29.15129151291513</c:v>
                </c:pt>
                <c:pt idx="19">
                  <c:v>161.4</c:v>
                </c:pt>
                <c:pt idx="20">
                  <c:v>67.8</c:v>
                </c:pt>
                <c:pt idx="21">
                  <c:v>42.007434944237914</c:v>
                </c:pt>
                <c:pt idx="22">
                  <c:v>10.8</c:v>
                </c:pt>
                <c:pt idx="23">
                  <c:v>84.3</c:v>
                </c:pt>
                <c:pt idx="24">
                  <c:v>780.5555555555554</c:v>
                </c:pt>
                <c:pt idx="25">
                  <c:v>125.19999999999999</c:v>
                </c:pt>
                <c:pt idx="26">
                  <c:v>560.8</c:v>
                </c:pt>
                <c:pt idx="27">
                  <c:v>447.9233226837061</c:v>
                </c:pt>
                <c:pt idx="28">
                  <c:v>65.8</c:v>
                </c:pt>
                <c:pt idx="29">
                  <c:v>205.9</c:v>
                </c:pt>
                <c:pt idx="30">
                  <c:v>312.9179331306991</c:v>
                </c:pt>
                <c:pt idx="31">
                  <c:v>4</c:v>
                </c:pt>
                <c:pt idx="32">
                  <c:v>5.1</c:v>
                </c:pt>
                <c:pt idx="33">
                  <c:v>127.49999999999999</c:v>
                </c:pt>
                <c:pt idx="37">
                  <c:v>55.4</c:v>
                </c:pt>
                <c:pt idx="38">
                  <c:v>349.8</c:v>
                </c:pt>
                <c:pt idx="39">
                  <c:v>631.4079422382672</c:v>
                </c:pt>
                <c:pt idx="43">
                  <c:v>1270.9</c:v>
                </c:pt>
                <c:pt idx="44">
                  <c:v>1105</c:v>
                </c:pt>
                <c:pt idx="45">
                  <c:v>86.94625855692816</c:v>
                </c:pt>
                <c:pt idx="46">
                  <c:v>734.7</c:v>
                </c:pt>
                <c:pt idx="47">
                  <c:v>602.3</c:v>
                </c:pt>
                <c:pt idx="48">
                  <c:v>81.97903906356335</c:v>
                </c:pt>
                <c:pt idx="49">
                  <c:v>1541.2</c:v>
                </c:pt>
                <c:pt idx="50">
                  <c:v>1770.2</c:v>
                </c:pt>
                <c:pt idx="51">
                  <c:v>114.85855177783546</c:v>
                </c:pt>
                <c:pt idx="52">
                  <c:v>578.7</c:v>
                </c:pt>
                <c:pt idx="53">
                  <c:v>644.1</c:v>
                </c:pt>
                <c:pt idx="54">
                  <c:v>111.3011923276309</c:v>
                </c:pt>
                <c:pt idx="58">
                  <c:v>149.5</c:v>
                </c:pt>
                <c:pt idx="59">
                  <c:v>218.9</c:v>
                </c:pt>
                <c:pt idx="60">
                  <c:v>146.42140468227424</c:v>
                </c:pt>
                <c:pt idx="61">
                  <c:v>514.4</c:v>
                </c:pt>
                <c:pt idx="62">
                  <c:v>395.5</c:v>
                </c:pt>
                <c:pt idx="63">
                  <c:v>76.88569206842925</c:v>
                </c:pt>
                <c:pt idx="64">
                  <c:v>330.7</c:v>
                </c:pt>
                <c:pt idx="65">
                  <c:v>299.3</c:v>
                </c:pt>
                <c:pt idx="66">
                  <c:v>90.50498941638948</c:v>
                </c:pt>
                <c:pt idx="67">
                  <c:v>122.6</c:v>
                </c:pt>
                <c:pt idx="68">
                  <c:v>36.1</c:v>
                </c:pt>
                <c:pt idx="69">
                  <c:v>29.44535073409462</c:v>
                </c:pt>
              </c:numCache>
            </c:numRef>
          </c:val>
        </c:ser>
        <c:ser>
          <c:idx val="10"/>
          <c:order val="10"/>
          <c:tx>
            <c:strRef>
              <c:f>Лист3!$A$23</c:f>
              <c:strCache>
                <c:ptCount val="1"/>
                <c:pt idx="0">
                  <c:v>10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Лист3!$B$23:$CE$23</c:f>
              <c:numCache>
                <c:ptCount val="70"/>
                <c:pt idx="0">
                  <c:v>0</c:v>
                </c:pt>
                <c:pt idx="1">
                  <c:v>4787</c:v>
                </c:pt>
                <c:pt idx="2">
                  <c:v>3676.1</c:v>
                </c:pt>
                <c:pt idx="3">
                  <c:v>76.7933987883852</c:v>
                </c:pt>
                <c:pt idx="4">
                  <c:v>2161.7</c:v>
                </c:pt>
                <c:pt idx="5">
                  <c:v>1217.9</c:v>
                </c:pt>
                <c:pt idx="6">
                  <c:v>56.339917657399276</c:v>
                </c:pt>
                <c:pt idx="7">
                  <c:v>566.8999999999999</c:v>
                </c:pt>
                <c:pt idx="8">
                  <c:v>264.1</c:v>
                </c:pt>
                <c:pt idx="9">
                  <c:v>46.58669959428472</c:v>
                </c:pt>
                <c:pt idx="10">
                  <c:v>392.4</c:v>
                </c:pt>
                <c:pt idx="11">
                  <c:v>120.4</c:v>
                </c:pt>
                <c:pt idx="12">
                  <c:v>30.68297655453619</c:v>
                </c:pt>
                <c:pt idx="13">
                  <c:v>2.9</c:v>
                </c:pt>
                <c:pt idx="14">
                  <c:v>1.9</c:v>
                </c:pt>
                <c:pt idx="15">
                  <c:v>65.51724137931035</c:v>
                </c:pt>
                <c:pt idx="16">
                  <c:v>55.4</c:v>
                </c:pt>
                <c:pt idx="17">
                  <c:v>9.8</c:v>
                </c:pt>
                <c:pt idx="18">
                  <c:v>17.68953068592058</c:v>
                </c:pt>
                <c:pt idx="19">
                  <c:v>77.3</c:v>
                </c:pt>
                <c:pt idx="20">
                  <c:v>118.6</c:v>
                </c:pt>
                <c:pt idx="21">
                  <c:v>153.4282018111255</c:v>
                </c:pt>
                <c:pt idx="22">
                  <c:v>6.8</c:v>
                </c:pt>
                <c:pt idx="23">
                  <c:v>13.4</c:v>
                </c:pt>
                <c:pt idx="24">
                  <c:v>197.05882352941177</c:v>
                </c:pt>
                <c:pt idx="25">
                  <c:v>1594.7999999999997</c:v>
                </c:pt>
                <c:pt idx="26">
                  <c:v>953.8</c:v>
                </c:pt>
                <c:pt idx="27">
                  <c:v>59.80687233508905</c:v>
                </c:pt>
                <c:pt idx="28">
                  <c:v>567.4</c:v>
                </c:pt>
                <c:pt idx="29">
                  <c:v>57.2</c:v>
                </c:pt>
                <c:pt idx="30">
                  <c:v>10.081071554458937</c:v>
                </c:pt>
                <c:pt idx="31">
                  <c:v>2.3</c:v>
                </c:pt>
                <c:pt idx="32">
                  <c:v>6.4</c:v>
                </c:pt>
                <c:pt idx="33">
                  <c:v>278.26086956521743</c:v>
                </c:pt>
                <c:pt idx="37">
                  <c:v>1025.1</c:v>
                </c:pt>
                <c:pt idx="38">
                  <c:v>893.4</c:v>
                </c:pt>
                <c:pt idx="39">
                  <c:v>87.1524729294703</c:v>
                </c:pt>
                <c:pt idx="43">
                  <c:v>2625.3</c:v>
                </c:pt>
                <c:pt idx="44">
                  <c:v>2458.2</c:v>
                </c:pt>
                <c:pt idx="45">
                  <c:v>93.63501314135526</c:v>
                </c:pt>
                <c:pt idx="46">
                  <c:v>387.9</c:v>
                </c:pt>
                <c:pt idx="47">
                  <c:v>539.8</c:v>
                </c:pt>
                <c:pt idx="48">
                  <c:v>139.15957721062128</c:v>
                </c:pt>
                <c:pt idx="49">
                  <c:v>4125.3</c:v>
                </c:pt>
                <c:pt idx="50">
                  <c:v>2698.4</c:v>
                </c:pt>
                <c:pt idx="51">
                  <c:v>65.41100041209124</c:v>
                </c:pt>
                <c:pt idx="52">
                  <c:v>485.1</c:v>
                </c:pt>
                <c:pt idx="53">
                  <c:v>594.9</c:v>
                </c:pt>
                <c:pt idx="54">
                  <c:v>122.63450834879406</c:v>
                </c:pt>
                <c:pt idx="58">
                  <c:v>1427.6</c:v>
                </c:pt>
                <c:pt idx="59">
                  <c:v>153.3</c:v>
                </c:pt>
                <c:pt idx="60">
                  <c:v>10.738302045390867</c:v>
                </c:pt>
                <c:pt idx="61">
                  <c:v>864</c:v>
                </c:pt>
                <c:pt idx="62">
                  <c:v>1913.2</c:v>
                </c:pt>
                <c:pt idx="63">
                  <c:v>221.4351851851852</c:v>
                </c:pt>
                <c:pt idx="64">
                  <c:v>242.4</c:v>
                </c:pt>
                <c:pt idx="65">
                  <c:v>226.7</c:v>
                </c:pt>
                <c:pt idx="66">
                  <c:v>93.52310231023102</c:v>
                </c:pt>
                <c:pt idx="67">
                  <c:v>19.1</c:v>
                </c:pt>
                <c:pt idx="68">
                  <c:v>27.2</c:v>
                </c:pt>
                <c:pt idx="69">
                  <c:v>142.40837696335078</c:v>
                </c:pt>
              </c:numCache>
            </c:numRef>
          </c:val>
        </c:ser>
        <c:ser>
          <c:idx val="11"/>
          <c:order val="11"/>
          <c:tx>
            <c:strRef>
              <c:f>Лист3!$A$24</c:f>
              <c:strCache>
                <c:ptCount val="1"/>
                <c:pt idx="0">
                  <c:v>11</c:v>
                </c:pt>
              </c:strCache>
            </c:strRef>
          </c:tx>
          <c:spPr>
            <a:solidFill>
              <a:srgbClr val="00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Лист3!$B$24:$CE$24</c:f>
              <c:numCache>
                <c:ptCount val="70"/>
                <c:pt idx="0">
                  <c:v>0</c:v>
                </c:pt>
                <c:pt idx="1">
                  <c:v>1474.9</c:v>
                </c:pt>
                <c:pt idx="2">
                  <c:v>2176.3</c:v>
                </c:pt>
                <c:pt idx="3">
                  <c:v>147.55576649264356</c:v>
                </c:pt>
                <c:pt idx="4">
                  <c:v>506.6</c:v>
                </c:pt>
                <c:pt idx="5">
                  <c:v>345.29999999999995</c:v>
                </c:pt>
                <c:pt idx="6">
                  <c:v>68.16028424792735</c:v>
                </c:pt>
                <c:pt idx="7">
                  <c:v>427.7</c:v>
                </c:pt>
                <c:pt idx="8">
                  <c:v>230.2</c:v>
                </c:pt>
                <c:pt idx="9">
                  <c:v>53.82277297170914</c:v>
                </c:pt>
                <c:pt idx="10">
                  <c:v>54.4</c:v>
                </c:pt>
                <c:pt idx="11">
                  <c:v>74.4</c:v>
                </c:pt>
                <c:pt idx="12">
                  <c:v>136.76470588235296</c:v>
                </c:pt>
                <c:pt idx="14">
                  <c:v>9.2</c:v>
                </c:pt>
                <c:pt idx="16">
                  <c:v>40.3</c:v>
                </c:pt>
                <c:pt idx="17">
                  <c:v>12</c:v>
                </c:pt>
                <c:pt idx="18">
                  <c:v>29.776674937965264</c:v>
                </c:pt>
                <c:pt idx="19">
                  <c:v>343.4</c:v>
                </c:pt>
                <c:pt idx="20">
                  <c:v>84.1</c:v>
                </c:pt>
                <c:pt idx="21">
                  <c:v>24.490390215492138</c:v>
                </c:pt>
                <c:pt idx="22">
                  <c:v>10.8</c:v>
                </c:pt>
                <c:pt idx="23">
                  <c:v>50.5</c:v>
                </c:pt>
                <c:pt idx="24">
                  <c:v>467.59259259259255</c:v>
                </c:pt>
                <c:pt idx="25">
                  <c:v>78.9</c:v>
                </c:pt>
                <c:pt idx="26">
                  <c:v>115.1</c:v>
                </c:pt>
                <c:pt idx="27">
                  <c:v>145.88086185044358</c:v>
                </c:pt>
                <c:pt idx="28">
                  <c:v>44.9</c:v>
                </c:pt>
                <c:pt idx="29">
                  <c:v>71.2</c:v>
                </c:pt>
                <c:pt idx="30">
                  <c:v>158.57461024498886</c:v>
                </c:pt>
                <c:pt idx="31">
                  <c:v>29.1</c:v>
                </c:pt>
                <c:pt idx="32">
                  <c:v>15.8</c:v>
                </c:pt>
                <c:pt idx="33">
                  <c:v>54.29553264604811</c:v>
                </c:pt>
                <c:pt idx="37">
                  <c:v>4.9</c:v>
                </c:pt>
                <c:pt idx="38">
                  <c:v>28.1</c:v>
                </c:pt>
                <c:pt idx="39">
                  <c:v>573.469387755102</c:v>
                </c:pt>
                <c:pt idx="43">
                  <c:v>968.3</c:v>
                </c:pt>
                <c:pt idx="44">
                  <c:v>1831</c:v>
                </c:pt>
                <c:pt idx="45">
                  <c:v>189.09428896003305</c:v>
                </c:pt>
                <c:pt idx="46">
                  <c:v>771</c:v>
                </c:pt>
                <c:pt idx="47">
                  <c:v>784.6</c:v>
                </c:pt>
                <c:pt idx="48">
                  <c:v>101.7639429312581</c:v>
                </c:pt>
                <c:pt idx="49">
                  <c:v>1427.4</c:v>
                </c:pt>
                <c:pt idx="50">
                  <c:v>1538.1</c:v>
                </c:pt>
                <c:pt idx="51">
                  <c:v>107.75535939470365</c:v>
                </c:pt>
                <c:pt idx="52">
                  <c:v>529.7</c:v>
                </c:pt>
                <c:pt idx="53">
                  <c:v>559.3</c:v>
                </c:pt>
                <c:pt idx="54">
                  <c:v>105.58806871814232</c:v>
                </c:pt>
                <c:pt idx="55">
                  <c:v>48.5</c:v>
                </c:pt>
                <c:pt idx="58">
                  <c:v>372.3</c:v>
                </c:pt>
                <c:pt idx="59">
                  <c:v>251.2</c:v>
                </c:pt>
                <c:pt idx="60">
                  <c:v>67.47246843943057</c:v>
                </c:pt>
                <c:pt idx="61">
                  <c:v>425.8</c:v>
                </c:pt>
                <c:pt idx="62">
                  <c:v>450.4</c:v>
                </c:pt>
                <c:pt idx="63">
                  <c:v>105.77736026303428</c:v>
                </c:pt>
                <c:pt idx="64">
                  <c:v>242.3</c:v>
                </c:pt>
                <c:pt idx="65">
                  <c:v>243.6</c:v>
                </c:pt>
                <c:pt idx="66">
                  <c:v>100.53652496904664</c:v>
                </c:pt>
                <c:pt idx="67">
                  <c:v>180.1</c:v>
                </c:pt>
                <c:pt idx="68">
                  <c:v>203.2</c:v>
                </c:pt>
                <c:pt idx="69">
                  <c:v>112.82620766240976</c:v>
                </c:pt>
              </c:numCache>
            </c:numRef>
          </c:val>
        </c:ser>
        <c:ser>
          <c:idx val="13"/>
          <c:order val="1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4"/>
          <c:order val="1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5"/>
          <c:order val="1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8064A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6"/>
          <c:order val="15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4BACC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7"/>
          <c:order val="16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7964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8"/>
          <c:order val="17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3A9C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9"/>
          <c:order val="18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D19392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0"/>
          <c:order val="19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9CD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1"/>
          <c:order val="20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A99B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2"/>
          <c:order val="21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91C3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3"/>
          <c:order val="22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F9B59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4"/>
          <c:order val="23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BCC8D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25"/>
          <c:order val="24"/>
          <c:tx>
            <c:strRef>
              <c:f>Лист3!#REF!</c:f>
              <c:strCache>
                <c:ptCount val="1"/>
                <c:pt idx="0">
                  <c:v>#ССЫЛКА!</c:v>
                </c:pt>
              </c:strCache>
            </c:strRef>
          </c:tx>
          <c:spPr>
            <a:solidFill>
              <a:srgbClr val="E0BCBC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Лист3!#REF!</c:f>
              <c:numCache>
                <c:ptCount val="1"/>
                <c:pt idx="0">
                  <c:v>1</c:v>
                </c:pt>
              </c:numCache>
            </c:numRef>
          </c:val>
        </c:ser>
        <c:ser>
          <c:idx val="12"/>
          <c:order val="25"/>
          <c:tx>
            <c:strRef>
              <c:f>Лист3!$A$25</c:f>
              <c:strCache>
                <c:ptCount val="1"/>
                <c:pt idx="0">
                  <c:v>Итого по поселениям</c:v>
                </c:pt>
              </c:strCache>
            </c:strRef>
          </c:tx>
          <c:spPr>
            <a:solidFill>
              <a:srgbClr val="80008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multiLvlStrRef>
              <c:f>Лист3!$B$8:$CE$12</c:f>
              <c:multiLvlStrCache>
                <c:ptCount val="69"/>
                <c:lvl>
                  <c:pt idx="0">
                    <c:v>Фактически поступило на 01.10.2010г.</c:v>
                  </c:pt>
                  <c:pt idx="1">
                    <c:v>Фактически поступило на 01.10.2011г.</c:v>
                  </c:pt>
                  <c:pt idx="2">
                    <c:v>Процент исполнения</c:v>
                  </c:pt>
                  <c:pt idx="3">
                    <c:v>Фактически поступило на 01.10.2010г.</c:v>
                  </c:pt>
                  <c:pt idx="4">
                    <c:v>Фактически поступило на 01.10.2011г.</c:v>
                  </c:pt>
                  <c:pt idx="5">
                    <c:v>Процент исполнения</c:v>
                  </c:pt>
                  <c:pt idx="6">
                    <c:v>Фактически поступило на 01.10.2010г.</c:v>
                  </c:pt>
                  <c:pt idx="7">
                    <c:v>Фактически поступило на 01.10.2011г.</c:v>
                  </c:pt>
                  <c:pt idx="8">
                    <c:v>Процент исполнения</c:v>
                  </c:pt>
                  <c:pt idx="9">
                    <c:v>Фактически поступило на 01.10.2010г.</c:v>
                  </c:pt>
                  <c:pt idx="10">
                    <c:v>Фактически поступило на 01.10.2011г.</c:v>
                  </c:pt>
                  <c:pt idx="11">
                    <c:v>Процент исполнения</c:v>
                  </c:pt>
                  <c:pt idx="12">
                    <c:v>Фактически поступило на 01.10.2010г.</c:v>
                  </c:pt>
                  <c:pt idx="13">
                    <c:v>Фактически поступило на 01.10.2011г.</c:v>
                  </c:pt>
                  <c:pt idx="14">
                    <c:v>Процент исполнения</c:v>
                  </c:pt>
                  <c:pt idx="15">
                    <c:v>Фактически поступило на 01.10.2010г.</c:v>
                  </c:pt>
                  <c:pt idx="16">
                    <c:v>Фактически поступило на 01.10.2011г.</c:v>
                  </c:pt>
                  <c:pt idx="17">
                    <c:v>Процент исполнения</c:v>
                  </c:pt>
                  <c:pt idx="18">
                    <c:v>Фактически поступило на 01.10.2010г.</c:v>
                  </c:pt>
                  <c:pt idx="19">
                    <c:v>Фактически поступило на 01.10.2011г.</c:v>
                  </c:pt>
                  <c:pt idx="20">
                    <c:v>Процент исполнения</c:v>
                  </c:pt>
                  <c:pt idx="21">
                    <c:v>Фактически поступило на 01.10.2010г.</c:v>
                  </c:pt>
                  <c:pt idx="22">
                    <c:v>Фактически поступило на 01.10.2011г.</c:v>
                  </c:pt>
                  <c:pt idx="23">
                    <c:v>Процент исполнения</c:v>
                  </c:pt>
                  <c:pt idx="24">
                    <c:v>Фактически поступило на 01.10.2010г.</c:v>
                  </c:pt>
                  <c:pt idx="25">
                    <c:v>Фактически поступило на 01.10.2011г.</c:v>
                  </c:pt>
                  <c:pt idx="26">
                    <c:v>Процент исполнения</c:v>
                  </c:pt>
                  <c:pt idx="27">
                    <c:v>Фактически поступило на 01.10.2010г.</c:v>
                  </c:pt>
                  <c:pt idx="28">
                    <c:v>Фактически поступило на 01.10.2011г.</c:v>
                  </c:pt>
                  <c:pt idx="29">
                    <c:v>Процент исполнения</c:v>
                  </c:pt>
                  <c:pt idx="30">
                    <c:v>Фактически поступило на 01.10.2010г.</c:v>
                  </c:pt>
                  <c:pt idx="31">
                    <c:v>Фактически поступило на 01.10.2011г.</c:v>
                  </c:pt>
                  <c:pt idx="32">
                    <c:v>Процент исполнения</c:v>
                  </c:pt>
                  <c:pt idx="33">
                    <c:v>Фактически поступило на 01.10.2010г.</c:v>
                  </c:pt>
                  <c:pt idx="34">
                    <c:v>Фактически поступило на 01.10.2011г.</c:v>
                  </c:pt>
                  <c:pt idx="35">
                    <c:v>Процент исполнения</c:v>
                  </c:pt>
                  <c:pt idx="36">
                    <c:v>Фактически поступило на 01.10.2010г.</c:v>
                  </c:pt>
                  <c:pt idx="37">
                    <c:v>Фактически поступило на 01.10.2011г.</c:v>
                  </c:pt>
                  <c:pt idx="38">
                    <c:v>Процент исполнения</c:v>
                  </c:pt>
                  <c:pt idx="39">
                    <c:v>Фактически поступило на 01.10.2010г.</c:v>
                  </c:pt>
                  <c:pt idx="40">
                    <c:v>Фактически поступило на 01.10.2011г.</c:v>
                  </c:pt>
                  <c:pt idx="41">
                    <c:v>Процент исполнения</c:v>
                  </c:pt>
                  <c:pt idx="42">
                    <c:v>Фактически поступило на 01.10.2010г.</c:v>
                  </c:pt>
                  <c:pt idx="43">
                    <c:v>Фактически поступило на 01.10.2011г.</c:v>
                  </c:pt>
                  <c:pt idx="44">
                    <c:v>Процент исполнения</c:v>
                  </c:pt>
                  <c:pt idx="45">
                    <c:v>Фактически поступило на 01.10.2010г.</c:v>
                  </c:pt>
                  <c:pt idx="46">
                    <c:v>Фактически поступило на 01.10.2011г.</c:v>
                  </c:pt>
                  <c:pt idx="47">
                    <c:v>Процент исполнения</c:v>
                  </c:pt>
                  <c:pt idx="48">
                    <c:v>Фактически  на 01.10.2010г.</c:v>
                  </c:pt>
                  <c:pt idx="49">
                    <c:v>Фактически  на 01.10.2011г.</c:v>
                  </c:pt>
                  <c:pt idx="50">
                    <c:v>Процент исполнения</c:v>
                  </c:pt>
                  <c:pt idx="51">
                    <c:v>Фактически  на 01.10.2010г.</c:v>
                  </c:pt>
                  <c:pt idx="52">
                    <c:v>Фактически  на 01.10.2011г.</c:v>
                  </c:pt>
                  <c:pt idx="53">
                    <c:v>Процент исполнения</c:v>
                  </c:pt>
                  <c:pt idx="54">
                    <c:v>Фактически  на 01.10.2010г.</c:v>
                  </c:pt>
                  <c:pt idx="55">
                    <c:v>Фактически  на 01.10.2011г.</c:v>
                  </c:pt>
                  <c:pt idx="56">
                    <c:v>Процент исполнения</c:v>
                  </c:pt>
                  <c:pt idx="57">
                    <c:v>Фактически  на 01.10.2010г.</c:v>
                  </c:pt>
                  <c:pt idx="58">
                    <c:v>Фактически  на 01.10.2011г.</c:v>
                  </c:pt>
                  <c:pt idx="59">
                    <c:v>Процент исполнения</c:v>
                  </c:pt>
                  <c:pt idx="60">
                    <c:v>Фактически  на 01.10.2010г.</c:v>
                  </c:pt>
                  <c:pt idx="61">
                    <c:v>Фактически  на 01.10.2011г.</c:v>
                  </c:pt>
                  <c:pt idx="62">
                    <c:v>Процент исполнения</c:v>
                  </c:pt>
                  <c:pt idx="63">
                    <c:v>Фактически  на 01.10.2010г.</c:v>
                  </c:pt>
                  <c:pt idx="64">
                    <c:v>Фактически  на 01.10.2011г.</c:v>
                  </c:pt>
                  <c:pt idx="65">
                    <c:v>Процент исполнения</c:v>
                  </c:pt>
                  <c:pt idx="66">
                    <c:v>Фактически  на 01.10.2010г.</c:v>
                  </c:pt>
                  <c:pt idx="67">
                    <c:v>Фактически  на 01.10.2011г.</c:v>
                  </c:pt>
                  <c:pt idx="68">
                    <c:v>Процент исполнения</c:v>
                  </c:pt>
                </c:lvl>
                <c:lvl>
                  <c:pt idx="0">
                    <c:v>Доходы -  всего (код дохода 00085000000000000000)</c:v>
                  </c:pt>
                  <c:pt idx="3">
                    <c:v>Налоговые и неналоговые доходы (код дохода 00010000000000000000)</c:v>
                  </c:pt>
                  <c:pt idx="6">
                    <c:v>Налоговые доходы</c:v>
                  </c:pt>
                  <c:pt idx="9">
                    <c:v>налог на доходы физических лиц (код дохода 00010102000010000110)</c:v>
                  </c:pt>
                  <c:pt idx="12">
                    <c:v>единый сельскохозяйственный налог (код дохода 00010503000010000110)</c:v>
                  </c:pt>
                  <c:pt idx="15">
                    <c:v>налог на имущество физических лиц, зачисляемые в бюджеты поселений (код дохода 00010601030100000110)</c:v>
                  </c:pt>
                  <c:pt idx="18">
                    <c:v>земельный налог (код дохода 00010606000000000110)</c:v>
                  </c:pt>
                  <c:pt idx="21">
                    <c:v>госпошлина (код дохода                                                   00010804000000000110</c:v>
                  </c:pt>
                  <c:pt idx="24">
                    <c:v>Неналоговые доходы</c:v>
                  </c:pt>
                  <c:pt idx="33">
                    <c:v>Прочие поступления от использования имущества                  (11109045100000120)</c:v>
                  </c:pt>
                  <c:pt idx="36">
                    <c:v>Доходы от продажи земельных участков,государственная собственность на которые не разграничена (11405014000000430)</c:v>
                  </c:pt>
                  <c:pt idx="39">
                    <c:v>Доходы от реализации иного имущества (11402033100000410)</c:v>
                  </c:pt>
                  <c:pt idx="42">
                    <c:v>Безвозмездные поступления (код дохода 00020000000000000000)</c:v>
                  </c:pt>
                  <c:pt idx="45">
                    <c:v>дотации  бюджетам поселений на выравнивание уровня бюджетной обеспеченности (код доходов 0002020100110 0000 151)</c:v>
                  </c:pt>
                  <c:pt idx="48">
                    <c:v>Расходы -  всего (код расхода 00096000000000000000)</c:v>
                  </c:pt>
                  <c:pt idx="51">
                    <c:v>Общегосударственные вопросы (код расхода 00001000000000000000)</c:v>
                  </c:pt>
                  <c:pt idx="54">
                    <c:v>Национальная экономика (код расхода 00004000000000000000)</c:v>
                  </c:pt>
                  <c:pt idx="57">
                    <c:v>Жилищно-коммунальное хозяйство (код расхода 00005000000000000000)</c:v>
                  </c:pt>
                  <c:pt idx="60">
                    <c:v>Культура                                                                                     (код расхода 00008010000000000000)</c:v>
                  </c:pt>
                  <c:pt idx="63">
                    <c:v>Оплата труда и начисления на оплату труда (код расхода 00008010000000000210)</c:v>
                  </c:pt>
                  <c:pt idx="66">
                    <c:v>Коммунальные услуги (код расхода 00008010000000000223)</c:v>
                  </c:pt>
                </c:lvl>
                <c:lvl>
                  <c:pt idx="3">
                    <c:v>в том числе:</c:v>
                  </c:pt>
                  <c:pt idx="9">
                    <c:v>из них:</c:v>
                  </c:pt>
                  <c:pt idx="45">
                    <c:v>из них:</c:v>
                  </c:pt>
                  <c:pt idx="51">
                    <c:v>из них:</c:v>
                  </c:pt>
                  <c:pt idx="63">
                    <c:v>в том числе</c:v>
                  </c:pt>
                </c:lvl>
              </c:multiLvlStrCache>
            </c:multiLvlStrRef>
          </c:cat>
          <c:val>
            <c:numRef>
              <c:f>Лист3!$B$25:$CE$25</c:f>
              <c:numCache>
                <c:ptCount val="70"/>
                <c:pt idx="1">
                  <c:v>21539.000000000004</c:v>
                </c:pt>
                <c:pt idx="2">
                  <c:v>27545.3</c:v>
                </c:pt>
                <c:pt idx="3">
                  <c:v>127.88569571474997</c:v>
                </c:pt>
                <c:pt idx="4">
                  <c:v>5857.700000000001</c:v>
                </c:pt>
                <c:pt idx="5">
                  <c:v>5244.2</c:v>
                </c:pt>
                <c:pt idx="6">
                  <c:v>89.52660600577018</c:v>
                </c:pt>
                <c:pt idx="7">
                  <c:v>2538.4999999999995</c:v>
                </c:pt>
                <c:pt idx="8">
                  <c:v>2425.5</c:v>
                </c:pt>
                <c:pt idx="9">
                  <c:v>95.54855229466222</c:v>
                </c:pt>
                <c:pt idx="10">
                  <c:v>1233.5</c:v>
                </c:pt>
                <c:pt idx="11">
                  <c:v>978.1</c:v>
                </c:pt>
                <c:pt idx="12">
                  <c:v>79.29468990676935</c:v>
                </c:pt>
                <c:pt idx="13">
                  <c:v>17.8</c:v>
                </c:pt>
                <c:pt idx="14">
                  <c:v>34.7</c:v>
                </c:pt>
                <c:pt idx="15">
                  <c:v>194.9438202247191</c:v>
                </c:pt>
                <c:pt idx="16">
                  <c:v>328.9</c:v>
                </c:pt>
                <c:pt idx="17">
                  <c:v>82.3</c:v>
                </c:pt>
                <c:pt idx="18">
                  <c:v>25.02280328367285</c:v>
                </c:pt>
                <c:pt idx="19">
                  <c:v>818</c:v>
                </c:pt>
                <c:pt idx="20">
                  <c:v>891.1</c:v>
                </c:pt>
                <c:pt idx="21">
                  <c:v>108.9364303178484</c:v>
                </c:pt>
                <c:pt idx="22">
                  <c:v>107.6</c:v>
                </c:pt>
                <c:pt idx="23">
                  <c:v>428.79999999999995</c:v>
                </c:pt>
                <c:pt idx="24">
                  <c:v>398.51301115241637</c:v>
                </c:pt>
                <c:pt idx="25">
                  <c:v>3319.2000000000003</c:v>
                </c:pt>
                <c:pt idx="26">
                  <c:v>2818.7</c:v>
                </c:pt>
                <c:pt idx="27">
                  <c:v>84.92106531694384</c:v>
                </c:pt>
                <c:pt idx="28">
                  <c:v>1467.1999999999998</c:v>
                </c:pt>
                <c:pt idx="29">
                  <c:v>970.3000000000001</c:v>
                </c:pt>
                <c:pt idx="30">
                  <c:v>66.13276990185388</c:v>
                </c:pt>
                <c:pt idx="31">
                  <c:v>83.1</c:v>
                </c:pt>
                <c:pt idx="32">
                  <c:v>70</c:v>
                </c:pt>
                <c:pt idx="33">
                  <c:v>84.23586040914562</c:v>
                </c:pt>
                <c:pt idx="34">
                  <c:v>1.3</c:v>
                </c:pt>
                <c:pt idx="35">
                  <c:v>1.3</c:v>
                </c:pt>
                <c:pt idx="36">
                  <c:v>100</c:v>
                </c:pt>
                <c:pt idx="37">
                  <c:v>1219.1</c:v>
                </c:pt>
                <c:pt idx="38">
                  <c:v>1711.1999999999998</c:v>
                </c:pt>
                <c:pt idx="39">
                  <c:v>140.36584365515543</c:v>
                </c:pt>
                <c:pt idx="40">
                  <c:v>547.5999999999999</c:v>
                </c:pt>
                <c:pt idx="41">
                  <c:v>69.1</c:v>
                </c:pt>
                <c:pt idx="42">
                  <c:v>12.618699780861945</c:v>
                </c:pt>
                <c:pt idx="43">
                  <c:v>15681.3</c:v>
                </c:pt>
                <c:pt idx="44">
                  <c:v>22301.100000000002</c:v>
                </c:pt>
                <c:pt idx="45">
                  <c:v>142.21461230892848</c:v>
                </c:pt>
                <c:pt idx="46">
                  <c:v>6804.5</c:v>
                </c:pt>
                <c:pt idx="47">
                  <c:v>7466.400000000001</c:v>
                </c:pt>
                <c:pt idx="48">
                  <c:v>109.72738628848558</c:v>
                </c:pt>
                <c:pt idx="49">
                  <c:v>18015.800000000003</c:v>
                </c:pt>
                <c:pt idx="50">
                  <c:v>20969.8</c:v>
                </c:pt>
                <c:pt idx="51">
                  <c:v>116.39671843603945</c:v>
                </c:pt>
                <c:pt idx="52">
                  <c:v>5550.1</c:v>
                </c:pt>
                <c:pt idx="53">
                  <c:v>6143.3</c:v>
                </c:pt>
                <c:pt idx="54">
                  <c:v>110.68809570998721</c:v>
                </c:pt>
                <c:pt idx="55">
                  <c:v>182.7</c:v>
                </c:pt>
                <c:pt idx="56">
                  <c:v>144</c:v>
                </c:pt>
                <c:pt idx="57">
                  <c:v>78.81773399014779</c:v>
                </c:pt>
                <c:pt idx="58">
                  <c:v>3693.2</c:v>
                </c:pt>
                <c:pt idx="59">
                  <c:v>2515.7</c:v>
                </c:pt>
                <c:pt idx="60">
                  <c:v>68.11708003899058</c:v>
                </c:pt>
                <c:pt idx="61">
                  <c:v>4867.099999999999</c:v>
                </c:pt>
                <c:pt idx="62">
                  <c:v>5449.2</c:v>
                </c:pt>
                <c:pt idx="63">
                  <c:v>111.95989398204271</c:v>
                </c:pt>
                <c:pt idx="64">
                  <c:v>2663.8</c:v>
                </c:pt>
                <c:pt idx="65">
                  <c:v>2692.5999999999995</c:v>
                </c:pt>
                <c:pt idx="66">
                  <c:v>101.0811622494181</c:v>
                </c:pt>
                <c:pt idx="67">
                  <c:v>747.9000000000001</c:v>
                </c:pt>
                <c:pt idx="68">
                  <c:v>734.4000000000001</c:v>
                </c:pt>
                <c:pt idx="69">
                  <c:v>98.19494584837545</c:v>
                </c:pt>
              </c:numCache>
            </c:numRef>
          </c:val>
        </c:ser>
        <c:axId val="7032848"/>
        <c:axId val="63295633"/>
      </c:barChart>
      <c:catAx>
        <c:axId val="70328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3295633"/>
        <c:crosses val="autoZero"/>
        <c:auto val="1"/>
        <c:lblOffset val="100"/>
        <c:tickLblSkip val="3"/>
        <c:noMultiLvlLbl val="0"/>
      </c:catAx>
      <c:valAx>
        <c:axId val="632956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032848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8625"/>
          <c:y val="0.3505"/>
          <c:w val="0.1175"/>
          <c:h val="0.56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 zoomToFit="1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Chart 1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2001500" cy="5067300"/>
    <xdr:graphicFrame>
      <xdr:nvGraphicFramePr>
        <xdr:cNvPr id="1" name="Shape 1025"/>
        <xdr:cNvGraphicFramePr/>
      </xdr:nvGraphicFramePr>
      <xdr:xfrm>
        <a:off x="0" y="0"/>
        <a:ext cx="12001500" cy="5067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G50"/>
  <sheetViews>
    <sheetView tabSelected="1" view="pageBreakPreview" zoomScale="90" zoomScaleNormal="90" zoomScaleSheetLayoutView="90" zoomScalePageLayoutView="0" workbookViewId="0" topLeftCell="BS10">
      <selection activeCell="AX24" sqref="AX24"/>
    </sheetView>
  </sheetViews>
  <sheetFormatPr defaultColWidth="9.00390625" defaultRowHeight="12.75"/>
  <cols>
    <col min="1" max="1" width="5.25390625" style="1" customWidth="1"/>
    <col min="2" max="2" width="34.625" style="1" customWidth="1"/>
    <col min="3" max="3" width="12.00390625" style="1" customWidth="1"/>
    <col min="4" max="4" width="12.375" style="1" customWidth="1"/>
    <col min="5" max="5" width="12.00390625" style="1" customWidth="1"/>
    <col min="6" max="6" width="12.375" style="1" customWidth="1"/>
    <col min="7" max="8" width="11.875" style="1" customWidth="1"/>
    <col min="9" max="10" width="12.00390625" style="1" customWidth="1"/>
    <col min="11" max="11" width="12.25390625" style="1" customWidth="1"/>
    <col min="12" max="12" width="11.75390625" style="1" customWidth="1"/>
    <col min="13" max="13" width="12.00390625" style="1" customWidth="1"/>
    <col min="14" max="14" width="10.75390625" style="1" customWidth="1"/>
    <col min="15" max="16" width="11.75390625" style="1" customWidth="1"/>
    <col min="17" max="18" width="11.875" style="1" customWidth="1"/>
    <col min="19" max="19" width="12.375" style="1" customWidth="1"/>
    <col min="20" max="20" width="12.125" style="1" customWidth="1"/>
    <col min="21" max="21" width="11.75390625" style="1" customWidth="1"/>
    <col min="22" max="22" width="12.125" style="1" customWidth="1"/>
    <col min="23" max="23" width="11.875" style="1" customWidth="1"/>
    <col min="24" max="24" width="12.25390625" style="1" customWidth="1"/>
    <col min="25" max="25" width="12.375" style="1" customWidth="1"/>
    <col min="26" max="26" width="12.25390625" style="1" customWidth="1"/>
    <col min="27" max="27" width="12.625" style="1" customWidth="1"/>
    <col min="28" max="28" width="12.25390625" style="1" customWidth="1"/>
    <col min="29" max="29" width="11.875" style="1" customWidth="1"/>
    <col min="30" max="31" width="13.00390625" style="1" customWidth="1"/>
    <col min="32" max="32" width="12.00390625" style="1" customWidth="1"/>
    <col min="33" max="34" width="11.00390625" style="1" hidden="1" customWidth="1"/>
    <col min="35" max="35" width="6.00390625" style="1" hidden="1" customWidth="1"/>
    <col min="36" max="37" width="12.25390625" style="1" customWidth="1"/>
    <col min="38" max="38" width="11.75390625" style="1" customWidth="1"/>
    <col min="39" max="47" width="11.875" style="1" customWidth="1"/>
    <col min="48" max="48" width="12.25390625" style="1" customWidth="1"/>
    <col min="49" max="49" width="12.625" style="1" customWidth="1"/>
    <col min="50" max="51" width="11.875" style="1" customWidth="1"/>
    <col min="52" max="52" width="12.125" style="1" customWidth="1"/>
    <col min="53" max="53" width="12.625" style="1" customWidth="1"/>
    <col min="54" max="54" width="13.875" style="1" customWidth="1"/>
    <col min="55" max="55" width="13.75390625" style="1" customWidth="1"/>
    <col min="56" max="56" width="13.25390625" style="1" customWidth="1"/>
    <col min="57" max="57" width="13.00390625" style="1" customWidth="1"/>
    <col min="58" max="58" width="13.375" style="1" customWidth="1"/>
    <col min="59" max="59" width="11.875" style="1" customWidth="1"/>
    <col min="60" max="60" width="11.625" style="1" bestFit="1" customWidth="1"/>
    <col min="61" max="61" width="11.875" style="1" customWidth="1"/>
    <col min="62" max="62" width="12.00390625" style="1" bestFit="1" customWidth="1"/>
    <col min="63" max="63" width="14.00390625" style="1" customWidth="1"/>
    <col min="64" max="64" width="13.00390625" style="1" customWidth="1"/>
    <col min="65" max="65" width="13.75390625" style="1" customWidth="1"/>
    <col min="66" max="66" width="14.25390625" style="1" customWidth="1"/>
    <col min="67" max="67" width="14.625" style="1" customWidth="1"/>
    <col min="68" max="69" width="14.00390625" style="1" customWidth="1"/>
    <col min="70" max="71" width="14.125" style="1" customWidth="1"/>
    <col min="72" max="72" width="14.00390625" style="1" customWidth="1"/>
    <col min="73" max="73" width="14.25390625" style="1" customWidth="1"/>
    <col min="74" max="74" width="15.375" style="1" customWidth="1"/>
    <col min="75" max="75" width="13.25390625" style="1" customWidth="1"/>
    <col min="76" max="76" width="14.00390625" style="1" customWidth="1"/>
    <col min="77" max="77" width="13.75390625" style="1" customWidth="1"/>
    <col min="78" max="83" width="12.00390625" style="1" bestFit="1" customWidth="1"/>
    <col min="84" max="16384" width="9.125" style="1" customWidth="1"/>
  </cols>
  <sheetData>
    <row r="1" spans="1:85" ht="12.75">
      <c r="A1" s="5"/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127"/>
      <c r="P1" s="127"/>
      <c r="Q1" s="127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</row>
    <row r="2" spans="1:85" ht="33" customHeight="1">
      <c r="A2" s="5"/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127"/>
      <c r="P2" s="127"/>
      <c r="Q2" s="127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</row>
    <row r="3" spans="1:85" ht="12.75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</row>
    <row r="4" spans="1:85" ht="12.75">
      <c r="A4" s="5"/>
      <c r="B4" s="5"/>
      <c r="C4" s="130" t="s">
        <v>49</v>
      </c>
      <c r="D4" s="130"/>
      <c r="E4" s="130"/>
      <c r="F4" s="130"/>
      <c r="G4" s="130"/>
      <c r="H4" s="130"/>
      <c r="I4" s="130"/>
      <c r="J4" s="130"/>
      <c r="K4" s="130"/>
      <c r="L4" s="130"/>
      <c r="M4" s="130"/>
      <c r="N4" s="19"/>
      <c r="O4" s="19"/>
      <c r="P4" s="19"/>
      <c r="Q4" s="19"/>
      <c r="R4" s="8"/>
      <c r="S4" s="8"/>
      <c r="T4" s="8"/>
      <c r="U4" s="8"/>
      <c r="V4" s="8"/>
      <c r="W4" s="8"/>
      <c r="X4" s="8"/>
      <c r="Y4" s="8"/>
      <c r="Z4" s="8"/>
      <c r="AA4" s="8"/>
      <c r="AB4" s="8"/>
      <c r="AC4" s="8"/>
      <c r="AD4" s="8"/>
      <c r="AE4" s="8"/>
      <c r="AF4" s="8"/>
      <c r="AG4" s="8"/>
      <c r="AH4" s="8"/>
      <c r="AI4" s="8"/>
      <c r="AJ4" s="8"/>
      <c r="AK4" s="8"/>
      <c r="AL4" s="8"/>
      <c r="AM4" s="8"/>
      <c r="AN4" s="8"/>
      <c r="AO4" s="8"/>
      <c r="AP4" s="8"/>
      <c r="AQ4" s="8"/>
      <c r="AR4" s="8"/>
      <c r="AS4" s="8"/>
      <c r="AT4" s="8"/>
      <c r="AU4" s="8"/>
      <c r="AV4" s="8"/>
      <c r="AW4" s="8"/>
      <c r="AX4" s="8"/>
      <c r="AY4" s="8"/>
      <c r="AZ4" s="8"/>
      <c r="BA4" s="8"/>
      <c r="BB4" s="8"/>
      <c r="BC4" s="8"/>
      <c r="BD4" s="8"/>
      <c r="BE4" s="8"/>
      <c r="BF4" s="8"/>
      <c r="BG4" s="8"/>
      <c r="BH4" s="8"/>
      <c r="BI4" s="8"/>
      <c r="BJ4" s="8"/>
      <c r="BK4" s="8"/>
      <c r="BL4" s="8"/>
      <c r="BM4" s="8"/>
      <c r="BN4" s="8"/>
      <c r="BO4" s="8"/>
      <c r="BP4" s="8"/>
      <c r="BQ4" s="8"/>
      <c r="BR4" s="8"/>
      <c r="BS4" s="8"/>
      <c r="BT4" s="8"/>
      <c r="BU4" s="8"/>
      <c r="BV4" s="8"/>
      <c r="BW4" s="8"/>
      <c r="BX4" s="8"/>
      <c r="BY4" s="8"/>
      <c r="BZ4" s="8"/>
      <c r="CA4" s="8"/>
      <c r="CB4" s="8"/>
      <c r="CC4" s="8"/>
      <c r="CD4" s="8"/>
      <c r="CE4" s="8"/>
      <c r="CF4" s="8"/>
      <c r="CG4" s="8"/>
    </row>
    <row r="5" spans="1:85" ht="15" customHeight="1">
      <c r="A5" s="8"/>
      <c r="B5" s="8"/>
      <c r="C5" s="130"/>
      <c r="D5" s="130"/>
      <c r="E5" s="130"/>
      <c r="F5" s="130"/>
      <c r="G5" s="130"/>
      <c r="H5" s="130"/>
      <c r="I5" s="130"/>
      <c r="J5" s="130"/>
      <c r="K5" s="130"/>
      <c r="L5" s="130"/>
      <c r="M5" s="130"/>
      <c r="N5" s="19"/>
      <c r="O5" s="19"/>
      <c r="P5" s="19"/>
      <c r="Q5" s="19"/>
      <c r="R5" s="8"/>
      <c r="S5" s="8"/>
      <c r="T5" s="8"/>
      <c r="U5" s="8"/>
      <c r="V5" s="8"/>
      <c r="W5" s="8"/>
      <c r="X5" s="8"/>
      <c r="Y5" s="8"/>
      <c r="Z5" s="8"/>
      <c r="AA5" s="8"/>
      <c r="AB5" s="8"/>
      <c r="AC5" s="8"/>
      <c r="AD5" s="8"/>
      <c r="AE5" s="8"/>
      <c r="AF5" s="8"/>
      <c r="AG5" s="8"/>
      <c r="AH5" s="8"/>
      <c r="AI5" s="8"/>
      <c r="AJ5" s="8"/>
      <c r="AK5" s="8"/>
      <c r="AL5" s="8"/>
      <c r="AM5" s="8"/>
      <c r="AN5" s="8"/>
      <c r="AO5" s="8"/>
      <c r="AP5" s="8"/>
      <c r="AQ5" s="8"/>
      <c r="AR5" s="8"/>
      <c r="AS5" s="8"/>
      <c r="AT5" s="8"/>
      <c r="AU5" s="8"/>
      <c r="AV5" s="8"/>
      <c r="AW5" s="8"/>
      <c r="AX5" s="8"/>
      <c r="AY5" s="8"/>
      <c r="AZ5" s="8"/>
      <c r="BA5" s="8"/>
      <c r="BB5" s="8"/>
      <c r="BC5" s="8"/>
      <c r="BD5" s="8"/>
      <c r="BE5" s="8"/>
      <c r="BF5" s="8"/>
      <c r="BG5" s="8"/>
      <c r="BH5" s="8"/>
      <c r="BI5" s="8"/>
      <c r="BJ5" s="8"/>
      <c r="BK5" s="8"/>
      <c r="BL5" s="8"/>
      <c r="BM5" s="8"/>
      <c r="BN5" s="8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8"/>
      <c r="CF5" s="8"/>
      <c r="CG5" s="8"/>
    </row>
    <row r="6" spans="1:85" ht="12.75">
      <c r="A6" s="8"/>
      <c r="B6" s="8"/>
      <c r="C6" s="8"/>
      <c r="D6" s="8"/>
      <c r="E6" s="8"/>
      <c r="F6" s="8"/>
      <c r="G6" s="129"/>
      <c r="H6" s="129"/>
      <c r="I6" s="129"/>
      <c r="J6" s="129"/>
      <c r="K6" s="129"/>
      <c r="L6" s="129"/>
      <c r="M6" s="129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  <c r="AT6" s="8"/>
      <c r="AU6" s="8"/>
      <c r="AV6" s="8"/>
      <c r="AW6" s="8"/>
      <c r="AX6" s="8"/>
      <c r="AY6" s="8"/>
      <c r="AZ6" s="8"/>
      <c r="BA6" s="8"/>
      <c r="BB6" s="8"/>
      <c r="BC6" s="8"/>
      <c r="BD6" s="8"/>
      <c r="BE6" s="8"/>
      <c r="BF6" s="8"/>
      <c r="BG6" s="8"/>
      <c r="BH6" s="8"/>
      <c r="BI6" s="8"/>
      <c r="BJ6" s="8"/>
      <c r="BK6" s="8"/>
      <c r="BL6" s="8"/>
      <c r="BM6" s="8"/>
      <c r="BN6" s="8"/>
      <c r="BO6" s="8"/>
      <c r="BP6" s="8"/>
      <c r="BQ6" s="8"/>
      <c r="BR6" s="8"/>
      <c r="BS6" s="8"/>
      <c r="BT6" s="8"/>
      <c r="BU6" s="8"/>
      <c r="BV6" s="8"/>
      <c r="BW6" s="8"/>
      <c r="BX6" s="8"/>
      <c r="BY6" s="8"/>
      <c r="BZ6" s="8"/>
      <c r="CA6" s="8"/>
      <c r="CB6" s="8"/>
      <c r="CC6" s="8"/>
      <c r="CD6" s="8"/>
      <c r="CE6" s="8"/>
      <c r="CF6" s="8"/>
      <c r="CG6" s="8"/>
    </row>
    <row r="7" spans="1:85" ht="12.75">
      <c r="A7" s="8"/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  <c r="AI7" s="8"/>
      <c r="AJ7" s="8"/>
      <c r="AK7" s="8"/>
      <c r="AL7" s="8"/>
      <c r="AM7" s="8"/>
      <c r="AN7" s="8"/>
      <c r="AO7" s="8"/>
      <c r="AP7" s="8"/>
      <c r="AQ7" s="8"/>
      <c r="AR7" s="8"/>
      <c r="AS7" s="8"/>
      <c r="AT7" s="8"/>
      <c r="AU7" s="8"/>
      <c r="AV7" s="8"/>
      <c r="AW7" s="8"/>
      <c r="AX7" s="8"/>
      <c r="AY7" s="8"/>
      <c r="AZ7" s="8"/>
      <c r="BA7" s="8"/>
      <c r="BB7" s="8"/>
      <c r="BC7" s="8"/>
      <c r="BD7" s="8"/>
      <c r="BE7" s="8"/>
      <c r="BF7" s="8"/>
      <c r="BG7" s="8"/>
      <c r="BH7" s="8"/>
      <c r="BI7" s="8"/>
      <c r="BJ7" s="8"/>
      <c r="BK7" s="8"/>
      <c r="BL7" s="8"/>
      <c r="BM7" s="8"/>
      <c r="BN7" s="8"/>
      <c r="BO7" s="8"/>
      <c r="BP7" s="8"/>
      <c r="BQ7" s="8"/>
      <c r="BR7" s="8"/>
      <c r="BS7" s="8"/>
      <c r="BT7" s="8"/>
      <c r="BU7" s="8"/>
      <c r="BV7" s="8"/>
      <c r="BW7" s="8"/>
      <c r="BX7" s="8"/>
      <c r="BY7" s="8"/>
      <c r="BZ7" s="8"/>
      <c r="CA7" s="8"/>
      <c r="CB7" s="8"/>
      <c r="CC7" s="8"/>
      <c r="CD7" s="8"/>
      <c r="CE7" s="8"/>
      <c r="CF7" s="8"/>
      <c r="CG7" s="8"/>
    </row>
    <row r="8" spans="1:85" s="2" customFormat="1" ht="21.75" customHeight="1">
      <c r="A8" s="44" t="s">
        <v>27</v>
      </c>
      <c r="B8" s="44"/>
      <c r="C8" s="44" t="s">
        <v>0</v>
      </c>
      <c r="D8" s="44"/>
      <c r="E8" s="44"/>
      <c r="F8" s="121" t="s">
        <v>1</v>
      </c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  <c r="AT8" s="122"/>
      <c r="AU8" s="122"/>
      <c r="AV8" s="122"/>
      <c r="AW8" s="122"/>
      <c r="AX8" s="122"/>
      <c r="AY8" s="122"/>
      <c r="AZ8" s="122"/>
      <c r="BA8" s="122"/>
      <c r="BB8" s="122"/>
      <c r="BC8" s="122"/>
      <c r="BD8" s="122"/>
      <c r="BE8" s="122"/>
      <c r="BF8" s="122"/>
      <c r="BG8" s="122"/>
      <c r="BH8" s="122"/>
      <c r="BI8" s="122"/>
      <c r="BJ8" s="122"/>
      <c r="BK8" s="82" t="s">
        <v>2</v>
      </c>
      <c r="BL8" s="83"/>
      <c r="BM8" s="84"/>
      <c r="BN8" s="79" t="s">
        <v>4</v>
      </c>
      <c r="BO8" s="80"/>
      <c r="BP8" s="80"/>
      <c r="BQ8" s="80"/>
      <c r="BR8" s="80"/>
      <c r="BS8" s="80"/>
      <c r="BT8" s="80"/>
      <c r="BU8" s="80"/>
      <c r="BV8" s="80"/>
      <c r="BW8" s="80"/>
      <c r="BX8" s="80"/>
      <c r="BY8" s="80"/>
      <c r="BZ8" s="80"/>
      <c r="CA8" s="80"/>
      <c r="CB8" s="80"/>
      <c r="CC8" s="80"/>
      <c r="CD8" s="80"/>
      <c r="CE8" s="81"/>
      <c r="CF8" s="9"/>
      <c r="CG8" s="9"/>
    </row>
    <row r="9" spans="1:85" s="2" customFormat="1" ht="25.5" customHeight="1">
      <c r="A9" s="37"/>
      <c r="B9" s="37"/>
      <c r="C9" s="37"/>
      <c r="D9" s="37"/>
      <c r="E9" s="37"/>
      <c r="F9" s="74" t="s">
        <v>3</v>
      </c>
      <c r="G9" s="75"/>
      <c r="H9" s="75"/>
      <c r="I9" s="53" t="s">
        <v>35</v>
      </c>
      <c r="J9" s="54"/>
      <c r="K9" s="55"/>
      <c r="L9" s="117" t="s">
        <v>4</v>
      </c>
      <c r="M9" s="75"/>
      <c r="N9" s="75"/>
      <c r="O9" s="75"/>
      <c r="P9" s="75"/>
      <c r="Q9" s="75"/>
      <c r="R9" s="75"/>
      <c r="S9" s="75"/>
      <c r="T9" s="75"/>
      <c r="U9" s="75"/>
      <c r="V9" s="75"/>
      <c r="W9" s="75"/>
      <c r="X9" s="75"/>
      <c r="Y9" s="75"/>
      <c r="Z9" s="128"/>
      <c r="AA9" s="53" t="s">
        <v>36</v>
      </c>
      <c r="AB9" s="54"/>
      <c r="AC9" s="55"/>
      <c r="AD9" s="123" t="s">
        <v>37</v>
      </c>
      <c r="AE9" s="124"/>
      <c r="AF9" s="124"/>
      <c r="AG9" s="124"/>
      <c r="AH9" s="124"/>
      <c r="AI9" s="124"/>
      <c r="AJ9" s="124"/>
      <c r="AK9" s="124"/>
      <c r="AL9" s="124"/>
      <c r="AM9" s="124"/>
      <c r="AN9" s="124"/>
      <c r="AO9" s="124"/>
      <c r="AP9" s="124"/>
      <c r="AQ9" s="124"/>
      <c r="AR9" s="124"/>
      <c r="AS9" s="124"/>
      <c r="AT9" s="124"/>
      <c r="AU9" s="124"/>
      <c r="AV9" s="124"/>
      <c r="AW9" s="124"/>
      <c r="AX9" s="124"/>
      <c r="AY9" s="31"/>
      <c r="AZ9" s="31"/>
      <c r="BA9" s="33"/>
      <c r="BB9" s="78" t="s">
        <v>5</v>
      </c>
      <c r="BC9" s="37"/>
      <c r="BD9" s="37"/>
      <c r="BE9" s="123" t="s">
        <v>4</v>
      </c>
      <c r="BF9" s="124"/>
      <c r="BG9" s="124"/>
      <c r="BH9" s="124"/>
      <c r="BI9" s="124"/>
      <c r="BJ9" s="124"/>
      <c r="BK9" s="85"/>
      <c r="BL9" s="86"/>
      <c r="BM9" s="87"/>
      <c r="BN9" s="68" t="s">
        <v>28</v>
      </c>
      <c r="BO9" s="50"/>
      <c r="BP9" s="69"/>
      <c r="BQ9" s="68" t="s">
        <v>29</v>
      </c>
      <c r="BR9" s="50"/>
      <c r="BS9" s="69"/>
      <c r="BT9" s="50" t="s">
        <v>30</v>
      </c>
      <c r="BU9" s="50"/>
      <c r="BV9" s="50"/>
      <c r="BW9" s="53" t="s">
        <v>39</v>
      </c>
      <c r="BX9" s="54"/>
      <c r="BY9" s="55"/>
      <c r="BZ9" s="53" t="s">
        <v>13</v>
      </c>
      <c r="CA9" s="54"/>
      <c r="CB9" s="54"/>
      <c r="CC9" s="54"/>
      <c r="CD9" s="54"/>
      <c r="CE9" s="55"/>
      <c r="CF9" s="9"/>
      <c r="CG9" s="9"/>
    </row>
    <row r="10" spans="1:85" s="2" customFormat="1" ht="12.75" customHeight="1">
      <c r="A10" s="37"/>
      <c r="B10" s="37"/>
      <c r="C10" s="37"/>
      <c r="D10" s="37"/>
      <c r="E10" s="37"/>
      <c r="F10" s="104"/>
      <c r="G10" s="57"/>
      <c r="H10" s="57"/>
      <c r="I10" s="56"/>
      <c r="J10" s="57"/>
      <c r="K10" s="58"/>
      <c r="L10" s="78" t="s">
        <v>6</v>
      </c>
      <c r="M10" s="37"/>
      <c r="N10" s="37"/>
      <c r="O10" s="37" t="s">
        <v>7</v>
      </c>
      <c r="P10" s="37"/>
      <c r="Q10" s="77"/>
      <c r="R10" s="111" t="s">
        <v>8</v>
      </c>
      <c r="S10" s="112"/>
      <c r="T10" s="113"/>
      <c r="U10" s="117" t="s">
        <v>9</v>
      </c>
      <c r="V10" s="75"/>
      <c r="W10" s="118"/>
      <c r="X10" s="74" t="s">
        <v>33</v>
      </c>
      <c r="Y10" s="75"/>
      <c r="Z10" s="75"/>
      <c r="AA10" s="56"/>
      <c r="AB10" s="57"/>
      <c r="AC10" s="58"/>
      <c r="AD10" s="93" t="s">
        <v>10</v>
      </c>
      <c r="AE10" s="94"/>
      <c r="AF10" s="94"/>
      <c r="AG10" s="94" t="s">
        <v>11</v>
      </c>
      <c r="AH10" s="94"/>
      <c r="AI10" s="94"/>
      <c r="AJ10" s="94" t="s">
        <v>12</v>
      </c>
      <c r="AK10" s="94"/>
      <c r="AL10" s="94"/>
      <c r="AM10" s="104" t="s">
        <v>34</v>
      </c>
      <c r="AN10" s="105"/>
      <c r="AO10" s="106"/>
      <c r="AP10" s="47" t="s">
        <v>45</v>
      </c>
      <c r="AQ10" s="48"/>
      <c r="AR10" s="49"/>
      <c r="AS10" s="36"/>
      <c r="AT10" s="36"/>
      <c r="AU10" s="36"/>
      <c r="AV10" s="104" t="s">
        <v>38</v>
      </c>
      <c r="AW10" s="57"/>
      <c r="AX10" s="57"/>
      <c r="AY10" s="98" t="s">
        <v>43</v>
      </c>
      <c r="AZ10" s="99"/>
      <c r="BA10" s="100"/>
      <c r="BB10" s="78"/>
      <c r="BC10" s="37"/>
      <c r="BD10" s="37"/>
      <c r="BE10" s="53" t="s">
        <v>31</v>
      </c>
      <c r="BF10" s="54"/>
      <c r="BG10" s="55"/>
      <c r="BH10" s="62" t="s">
        <v>46</v>
      </c>
      <c r="BI10" s="63"/>
      <c r="BJ10" s="64"/>
      <c r="BK10" s="85"/>
      <c r="BL10" s="86"/>
      <c r="BM10" s="87"/>
      <c r="BN10" s="70"/>
      <c r="BO10" s="51"/>
      <c r="BP10" s="71"/>
      <c r="BQ10" s="70"/>
      <c r="BR10" s="51"/>
      <c r="BS10" s="71"/>
      <c r="BT10" s="51"/>
      <c r="BU10" s="51"/>
      <c r="BV10" s="51"/>
      <c r="BW10" s="56"/>
      <c r="BX10" s="57"/>
      <c r="BY10" s="58"/>
      <c r="BZ10" s="101"/>
      <c r="CA10" s="102"/>
      <c r="CB10" s="102"/>
      <c r="CC10" s="102"/>
      <c r="CD10" s="102"/>
      <c r="CE10" s="103"/>
      <c r="CF10" s="9"/>
      <c r="CG10" s="9"/>
    </row>
    <row r="11" spans="1:85" s="2" customFormat="1" ht="97.5" customHeight="1">
      <c r="A11" s="37"/>
      <c r="B11" s="37"/>
      <c r="C11" s="37"/>
      <c r="D11" s="37"/>
      <c r="E11" s="37"/>
      <c r="F11" s="76"/>
      <c r="G11" s="60"/>
      <c r="H11" s="60"/>
      <c r="I11" s="59"/>
      <c r="J11" s="60"/>
      <c r="K11" s="61"/>
      <c r="L11" s="78"/>
      <c r="M11" s="37"/>
      <c r="N11" s="37"/>
      <c r="O11" s="37"/>
      <c r="P11" s="37"/>
      <c r="Q11" s="77"/>
      <c r="R11" s="114"/>
      <c r="S11" s="115"/>
      <c r="T11" s="116"/>
      <c r="U11" s="59"/>
      <c r="V11" s="60"/>
      <c r="W11" s="119"/>
      <c r="X11" s="76"/>
      <c r="Y11" s="60"/>
      <c r="Z11" s="60"/>
      <c r="AA11" s="59"/>
      <c r="AB11" s="60"/>
      <c r="AC11" s="61"/>
      <c r="AD11" s="78"/>
      <c r="AE11" s="37"/>
      <c r="AF11" s="37"/>
      <c r="AG11" s="37"/>
      <c r="AH11" s="37"/>
      <c r="AI11" s="37"/>
      <c r="AJ11" s="37"/>
      <c r="AK11" s="37"/>
      <c r="AL11" s="37"/>
      <c r="AM11" s="107"/>
      <c r="AN11" s="108"/>
      <c r="AO11" s="109"/>
      <c r="AP11" s="125"/>
      <c r="AQ11" s="66"/>
      <c r="AR11" s="126"/>
      <c r="AS11" s="47" t="s">
        <v>48</v>
      </c>
      <c r="AT11" s="48"/>
      <c r="AU11" s="49"/>
      <c r="AV11" s="76"/>
      <c r="AW11" s="60"/>
      <c r="AX11" s="60"/>
      <c r="AY11" s="65"/>
      <c r="AZ11" s="66"/>
      <c r="BA11" s="67"/>
      <c r="BB11" s="78"/>
      <c r="BC11" s="37"/>
      <c r="BD11" s="37"/>
      <c r="BE11" s="59"/>
      <c r="BF11" s="60"/>
      <c r="BG11" s="61"/>
      <c r="BH11" s="65"/>
      <c r="BI11" s="66"/>
      <c r="BJ11" s="67"/>
      <c r="BK11" s="88"/>
      <c r="BL11" s="89"/>
      <c r="BM11" s="90"/>
      <c r="BN11" s="72"/>
      <c r="BO11" s="52"/>
      <c r="BP11" s="73"/>
      <c r="BQ11" s="72"/>
      <c r="BR11" s="52"/>
      <c r="BS11" s="73"/>
      <c r="BT11" s="52"/>
      <c r="BU11" s="52"/>
      <c r="BV11" s="52"/>
      <c r="BW11" s="59"/>
      <c r="BX11" s="60"/>
      <c r="BY11" s="61"/>
      <c r="BZ11" s="91" t="s">
        <v>14</v>
      </c>
      <c r="CA11" s="91"/>
      <c r="CB11" s="92"/>
      <c r="CC11" s="95" t="s">
        <v>15</v>
      </c>
      <c r="CD11" s="96"/>
      <c r="CE11" s="97"/>
      <c r="CF11" s="9"/>
      <c r="CG11" s="9"/>
    </row>
    <row r="12" spans="1:85" s="2" customFormat="1" ht="60.75" customHeight="1">
      <c r="A12" s="37"/>
      <c r="B12" s="37"/>
      <c r="C12" s="17" t="s">
        <v>50</v>
      </c>
      <c r="D12" s="17" t="s">
        <v>51</v>
      </c>
      <c r="E12" s="18" t="s">
        <v>32</v>
      </c>
      <c r="F12" s="17" t="s">
        <v>50</v>
      </c>
      <c r="G12" s="17" t="s">
        <v>51</v>
      </c>
      <c r="H12" s="18" t="s">
        <v>32</v>
      </c>
      <c r="I12" s="17" t="s">
        <v>50</v>
      </c>
      <c r="J12" s="17" t="s">
        <v>51</v>
      </c>
      <c r="K12" s="18" t="s">
        <v>32</v>
      </c>
      <c r="L12" s="17" t="s">
        <v>50</v>
      </c>
      <c r="M12" s="17" t="s">
        <v>51</v>
      </c>
      <c r="N12" s="18" t="s">
        <v>32</v>
      </c>
      <c r="O12" s="17" t="s">
        <v>50</v>
      </c>
      <c r="P12" s="17" t="s">
        <v>51</v>
      </c>
      <c r="Q12" s="18" t="s">
        <v>32</v>
      </c>
      <c r="R12" s="17" t="s">
        <v>50</v>
      </c>
      <c r="S12" s="17" t="s">
        <v>51</v>
      </c>
      <c r="T12" s="18" t="s">
        <v>32</v>
      </c>
      <c r="U12" s="17" t="s">
        <v>50</v>
      </c>
      <c r="V12" s="17" t="s">
        <v>51</v>
      </c>
      <c r="W12" s="18" t="s">
        <v>32</v>
      </c>
      <c r="X12" s="17" t="s">
        <v>50</v>
      </c>
      <c r="Y12" s="17" t="s">
        <v>51</v>
      </c>
      <c r="Z12" s="18" t="s">
        <v>32</v>
      </c>
      <c r="AA12" s="17" t="s">
        <v>50</v>
      </c>
      <c r="AB12" s="17" t="s">
        <v>51</v>
      </c>
      <c r="AC12" s="20" t="s">
        <v>32</v>
      </c>
      <c r="AD12" s="17" t="s">
        <v>50</v>
      </c>
      <c r="AE12" s="17" t="s">
        <v>51</v>
      </c>
      <c r="AF12" s="18" t="s">
        <v>32</v>
      </c>
      <c r="AG12" s="17" t="s">
        <v>42</v>
      </c>
      <c r="AH12" s="17" t="s">
        <v>40</v>
      </c>
      <c r="AI12" s="18" t="s">
        <v>32</v>
      </c>
      <c r="AJ12" s="17" t="s">
        <v>50</v>
      </c>
      <c r="AK12" s="17" t="s">
        <v>51</v>
      </c>
      <c r="AL12" s="18" t="s">
        <v>32</v>
      </c>
      <c r="AM12" s="17" t="s">
        <v>50</v>
      </c>
      <c r="AN12" s="17" t="s">
        <v>51</v>
      </c>
      <c r="AO12" s="18" t="s">
        <v>32</v>
      </c>
      <c r="AP12" s="17" t="s">
        <v>50</v>
      </c>
      <c r="AQ12" s="17" t="s">
        <v>51</v>
      </c>
      <c r="AR12" s="18" t="s">
        <v>32</v>
      </c>
      <c r="AS12" s="17" t="s">
        <v>50</v>
      </c>
      <c r="AT12" s="17" t="s">
        <v>51</v>
      </c>
      <c r="AU12" s="18" t="s">
        <v>32</v>
      </c>
      <c r="AV12" s="17" t="s">
        <v>50</v>
      </c>
      <c r="AW12" s="17" t="s">
        <v>51</v>
      </c>
      <c r="AX12" s="18" t="s">
        <v>32</v>
      </c>
      <c r="AY12" s="17" t="s">
        <v>50</v>
      </c>
      <c r="AZ12" s="17" t="s">
        <v>51</v>
      </c>
      <c r="BA12" s="18" t="s">
        <v>32</v>
      </c>
      <c r="BB12" s="17" t="s">
        <v>50</v>
      </c>
      <c r="BC12" s="17" t="s">
        <v>51</v>
      </c>
      <c r="BD12" s="18" t="s">
        <v>32</v>
      </c>
      <c r="BE12" s="17" t="s">
        <v>50</v>
      </c>
      <c r="BF12" s="17" t="s">
        <v>51</v>
      </c>
      <c r="BG12" s="18" t="s">
        <v>32</v>
      </c>
      <c r="BH12" s="17" t="s">
        <v>47</v>
      </c>
      <c r="BI12" s="17" t="s">
        <v>51</v>
      </c>
      <c r="BJ12" s="18" t="s">
        <v>32</v>
      </c>
      <c r="BK12" s="35" t="s">
        <v>52</v>
      </c>
      <c r="BL12" s="35" t="s">
        <v>53</v>
      </c>
      <c r="BM12" s="10" t="s">
        <v>32</v>
      </c>
      <c r="BN12" s="35" t="s">
        <v>52</v>
      </c>
      <c r="BO12" s="35" t="s">
        <v>53</v>
      </c>
      <c r="BP12" s="10" t="s">
        <v>32</v>
      </c>
      <c r="BQ12" s="35" t="s">
        <v>52</v>
      </c>
      <c r="BR12" s="35" t="s">
        <v>53</v>
      </c>
      <c r="BS12" s="10" t="s">
        <v>32</v>
      </c>
      <c r="BT12" s="35" t="s">
        <v>52</v>
      </c>
      <c r="BU12" s="35" t="s">
        <v>53</v>
      </c>
      <c r="BV12" s="10" t="s">
        <v>32</v>
      </c>
      <c r="BW12" s="35" t="s">
        <v>52</v>
      </c>
      <c r="BX12" s="35" t="s">
        <v>53</v>
      </c>
      <c r="BY12" s="10" t="s">
        <v>32</v>
      </c>
      <c r="BZ12" s="35" t="s">
        <v>52</v>
      </c>
      <c r="CA12" s="35" t="s">
        <v>53</v>
      </c>
      <c r="CB12" s="10" t="s">
        <v>32</v>
      </c>
      <c r="CC12" s="35" t="s">
        <v>52</v>
      </c>
      <c r="CD12" s="35" t="s">
        <v>53</v>
      </c>
      <c r="CE12" s="10" t="s">
        <v>32</v>
      </c>
      <c r="CF12" s="11"/>
      <c r="CG12" s="11"/>
    </row>
    <row r="13" spans="1:85" s="2" customFormat="1" ht="12.75" hidden="1">
      <c r="A13" s="120">
        <v>1</v>
      </c>
      <c r="B13" s="120"/>
      <c r="C13" s="10">
        <v>2</v>
      </c>
      <c r="D13" s="10">
        <v>3</v>
      </c>
      <c r="E13" s="12">
        <v>4</v>
      </c>
      <c r="F13" s="10">
        <v>5</v>
      </c>
      <c r="G13" s="10">
        <v>6</v>
      </c>
      <c r="H13" s="12">
        <v>7</v>
      </c>
      <c r="I13" s="12"/>
      <c r="J13" s="12"/>
      <c r="K13" s="12"/>
      <c r="L13" s="12">
        <v>8</v>
      </c>
      <c r="M13" s="12">
        <v>9</v>
      </c>
      <c r="N13" s="12">
        <v>10</v>
      </c>
      <c r="O13" s="12">
        <v>11</v>
      </c>
      <c r="P13" s="12">
        <v>12</v>
      </c>
      <c r="Q13" s="12">
        <v>13</v>
      </c>
      <c r="R13" s="12">
        <v>14</v>
      </c>
      <c r="S13" s="12">
        <v>15</v>
      </c>
      <c r="T13" s="12">
        <v>16</v>
      </c>
      <c r="U13" s="12">
        <v>17</v>
      </c>
      <c r="V13" s="12">
        <v>18</v>
      </c>
      <c r="W13" s="12">
        <v>19</v>
      </c>
      <c r="X13" s="12"/>
      <c r="Y13" s="12"/>
      <c r="Z13" s="12"/>
      <c r="AA13" s="12"/>
      <c r="AB13" s="12"/>
      <c r="AC13" s="12"/>
      <c r="AD13" s="12">
        <v>20</v>
      </c>
      <c r="AE13" s="12">
        <v>21</v>
      </c>
      <c r="AF13" s="12">
        <v>22</v>
      </c>
      <c r="AG13" s="12">
        <v>23</v>
      </c>
      <c r="AH13" s="12">
        <v>24</v>
      </c>
      <c r="AI13" s="12">
        <v>25</v>
      </c>
      <c r="AJ13" s="12">
        <v>26</v>
      </c>
      <c r="AK13" s="12">
        <v>27</v>
      </c>
      <c r="AL13" s="12">
        <v>28</v>
      </c>
      <c r="AM13" s="12">
        <v>29</v>
      </c>
      <c r="AN13" s="12">
        <v>30</v>
      </c>
      <c r="AO13" s="12">
        <v>31</v>
      </c>
      <c r="AP13" s="12"/>
      <c r="AQ13" s="12"/>
      <c r="AR13" s="12"/>
      <c r="AS13" s="12"/>
      <c r="AT13" s="12"/>
      <c r="AU13" s="12"/>
      <c r="AV13" s="12"/>
      <c r="AW13" s="12"/>
      <c r="AX13" s="12"/>
      <c r="AY13" s="12"/>
      <c r="AZ13" s="12"/>
      <c r="BA13" s="12"/>
      <c r="BB13" s="10">
        <v>32</v>
      </c>
      <c r="BC13" s="10">
        <v>33</v>
      </c>
      <c r="BD13" s="10">
        <v>34</v>
      </c>
      <c r="BE13" s="10">
        <v>35</v>
      </c>
      <c r="BF13" s="10">
        <v>36</v>
      </c>
      <c r="BG13" s="10">
        <v>37</v>
      </c>
      <c r="BH13" s="10">
        <v>38</v>
      </c>
      <c r="BI13" s="10">
        <v>39</v>
      </c>
      <c r="BJ13" s="10">
        <v>40</v>
      </c>
      <c r="BK13" s="10">
        <v>47</v>
      </c>
      <c r="BL13" s="10">
        <v>48</v>
      </c>
      <c r="BM13" s="10">
        <v>49</v>
      </c>
      <c r="BN13" s="10">
        <v>50</v>
      </c>
      <c r="BO13" s="10">
        <v>51</v>
      </c>
      <c r="BP13" s="10">
        <v>52</v>
      </c>
      <c r="BQ13" s="13">
        <v>56</v>
      </c>
      <c r="BR13" s="13">
        <v>57</v>
      </c>
      <c r="BS13" s="13">
        <v>58</v>
      </c>
      <c r="BT13" s="13">
        <v>59</v>
      </c>
      <c r="BU13" s="13">
        <v>60</v>
      </c>
      <c r="BV13" s="13">
        <v>61</v>
      </c>
      <c r="BW13" s="13">
        <v>62</v>
      </c>
      <c r="BX13" s="13">
        <v>63</v>
      </c>
      <c r="BY13" s="13">
        <v>64</v>
      </c>
      <c r="BZ13" s="14">
        <v>65</v>
      </c>
      <c r="CA13" s="14">
        <v>66</v>
      </c>
      <c r="CB13" s="14">
        <v>67</v>
      </c>
      <c r="CC13" s="14">
        <v>68</v>
      </c>
      <c r="CD13" s="14">
        <v>69</v>
      </c>
      <c r="CE13" s="14">
        <v>70</v>
      </c>
      <c r="CF13" s="11"/>
      <c r="CG13" s="11"/>
    </row>
    <row r="14" spans="1:85" ht="31.5" customHeight="1">
      <c r="A14" s="21">
        <v>1</v>
      </c>
      <c r="B14" s="26" t="s">
        <v>41</v>
      </c>
      <c r="C14" s="22">
        <f>F14+BB14</f>
        <v>614.9</v>
      </c>
      <c r="D14" s="22">
        <f>G14+BC14</f>
        <v>1193.3000000000002</v>
      </c>
      <c r="E14" s="22">
        <f aca="true" t="shared" si="0" ref="E14:E25">D14/C14*100</f>
        <v>194.06407545942432</v>
      </c>
      <c r="F14" s="23">
        <f>+I14+AA14</f>
        <v>210.39999999999998</v>
      </c>
      <c r="G14" s="23">
        <f>+J14+AB14</f>
        <v>888.9000000000001</v>
      </c>
      <c r="H14" s="22">
        <f aca="true" t="shared" si="1" ref="H14:H24">G14/F14*100</f>
        <v>422.480988593156</v>
      </c>
      <c r="I14" s="24">
        <f aca="true" t="shared" si="2" ref="I14:I21">+L14+O14+R14+U14+X14</f>
        <v>67.8</v>
      </c>
      <c r="J14" s="23">
        <f aca="true" t="shared" si="3" ref="J14:J19">+M14+P14+S14+V14+Y14</f>
        <v>63.7</v>
      </c>
      <c r="K14" s="22">
        <f aca="true" t="shared" si="4" ref="K14:K24">J14/I14*100</f>
        <v>93.95280235988201</v>
      </c>
      <c r="L14" s="28">
        <v>1.6</v>
      </c>
      <c r="M14" s="38">
        <v>20.7</v>
      </c>
      <c r="N14" s="22" t="s">
        <v>56</v>
      </c>
      <c r="O14" s="23">
        <v>1.2</v>
      </c>
      <c r="P14" s="39">
        <v>1</v>
      </c>
      <c r="Q14" s="22">
        <f aca="true" t="shared" si="5" ref="Q14:Q20">P14/O14*100</f>
        <v>83.33333333333334</v>
      </c>
      <c r="R14" s="28">
        <v>2.4</v>
      </c>
      <c r="S14" s="38">
        <v>0.4</v>
      </c>
      <c r="T14" s="22">
        <f aca="true" t="shared" si="6" ref="T14:T24">S14/R14*100</f>
        <v>16.666666666666668</v>
      </c>
      <c r="U14" s="28">
        <v>60.8</v>
      </c>
      <c r="V14" s="38">
        <v>40.4</v>
      </c>
      <c r="W14" s="22">
        <f>V14/U14*100</f>
        <v>66.44736842105263</v>
      </c>
      <c r="X14" s="25">
        <v>1.8</v>
      </c>
      <c r="Y14" s="41">
        <v>1.2</v>
      </c>
      <c r="Z14" s="22">
        <f>Y14/X14*100</f>
        <v>66.66666666666666</v>
      </c>
      <c r="AA14" s="24">
        <f>+AD14+AJ14+AM14+AV14+AY14+0.1</f>
        <v>142.6</v>
      </c>
      <c r="AB14" s="24">
        <f>+AE14+AK14+AT14+AN14+AQ14+AW14+AZ14</f>
        <v>825.2</v>
      </c>
      <c r="AC14" s="22" t="s">
        <v>54</v>
      </c>
      <c r="AD14" s="23">
        <v>95</v>
      </c>
      <c r="AE14" s="38">
        <v>71</v>
      </c>
      <c r="AF14" s="27">
        <f>AE14/AD14*100</f>
        <v>74.73684210526315</v>
      </c>
      <c r="AG14" s="23"/>
      <c r="AH14" s="23"/>
      <c r="AI14" s="22"/>
      <c r="AJ14" s="28"/>
      <c r="AK14" s="38"/>
      <c r="AL14" s="22"/>
      <c r="AM14" s="23"/>
      <c r="AN14" s="23"/>
      <c r="AO14" s="22"/>
      <c r="AP14" s="22"/>
      <c r="AQ14" s="39">
        <v>5.6</v>
      </c>
      <c r="AR14" s="22"/>
      <c r="AS14" s="22"/>
      <c r="AT14" s="39"/>
      <c r="AU14" s="22"/>
      <c r="AV14" s="25">
        <v>2.3</v>
      </c>
      <c r="AW14" s="41">
        <v>748.6</v>
      </c>
      <c r="AX14" s="22" t="s">
        <v>44</v>
      </c>
      <c r="AY14" s="28">
        <v>45.2</v>
      </c>
      <c r="AZ14" s="38"/>
      <c r="BA14" s="22">
        <f>AZ14/AY14*100</f>
        <v>0</v>
      </c>
      <c r="BB14" s="23">
        <v>404.5</v>
      </c>
      <c r="BC14" s="38">
        <v>304.4</v>
      </c>
      <c r="BD14" s="22">
        <f aca="true" t="shared" si="7" ref="BD14:BD24">BC14/BB14*100</f>
        <v>75.25339925834363</v>
      </c>
      <c r="BE14" s="28">
        <v>358.6</v>
      </c>
      <c r="BF14" s="38">
        <v>242.2</v>
      </c>
      <c r="BG14" s="22">
        <f aca="true" t="shared" si="8" ref="BG14:BG24">BF14/BE14*100</f>
        <v>67.5404350250976</v>
      </c>
      <c r="BH14" s="22"/>
      <c r="BI14" s="39">
        <v>5.2</v>
      </c>
      <c r="BJ14" s="22"/>
      <c r="BK14" s="30">
        <v>630.2</v>
      </c>
      <c r="BL14" s="42">
        <v>853.1</v>
      </c>
      <c r="BM14" s="22">
        <f aca="true" t="shared" si="9" ref="BM14:BM24">BL14/BK14*100</f>
        <v>135.3697238971755</v>
      </c>
      <c r="BN14" s="22">
        <v>214.6</v>
      </c>
      <c r="BO14" s="41">
        <v>487.6</v>
      </c>
      <c r="BP14" s="22">
        <f aca="true" t="shared" si="10" ref="BP14:BP24">BO14/BN14*100</f>
        <v>227.21342031686862</v>
      </c>
      <c r="BQ14" s="22">
        <v>18</v>
      </c>
      <c r="BR14" s="39">
        <v>22.5</v>
      </c>
      <c r="BS14" s="22"/>
      <c r="BT14" s="22">
        <v>120.2</v>
      </c>
      <c r="BU14" s="39">
        <v>62.6</v>
      </c>
      <c r="BV14" s="22">
        <f aca="true" t="shared" si="11" ref="BV14:BV24">BU14/BT14*100</f>
        <v>52.079866888519135</v>
      </c>
      <c r="BW14" s="29">
        <v>267.4</v>
      </c>
      <c r="BX14" s="45">
        <v>267.5</v>
      </c>
      <c r="BY14" s="22">
        <f aca="true" t="shared" si="12" ref="BY14:BY24">BX14/BW14*100</f>
        <v>100.03739715781602</v>
      </c>
      <c r="BZ14" s="30">
        <v>60.9</v>
      </c>
      <c r="CA14" s="30"/>
      <c r="CB14" s="22">
        <f aca="true" t="shared" si="13" ref="CB14:CB24">CA14/BZ14*100</f>
        <v>0</v>
      </c>
      <c r="CC14" s="30">
        <v>60</v>
      </c>
      <c r="CD14" s="30"/>
      <c r="CE14" s="22">
        <f aca="true" t="shared" si="14" ref="CE14:CE24">CD14/CC14*100</f>
        <v>0</v>
      </c>
      <c r="CF14" s="8"/>
      <c r="CG14" s="8"/>
    </row>
    <row r="15" spans="1:85" ht="17.25" customHeight="1">
      <c r="A15" s="21">
        <v>2</v>
      </c>
      <c r="B15" s="26" t="s">
        <v>16</v>
      </c>
      <c r="C15" s="22">
        <f aca="true" t="shared" si="15" ref="C15:C24">F15+BB15</f>
        <v>369.6</v>
      </c>
      <c r="D15" s="22">
        <f aca="true" t="shared" si="16" ref="D15:D24">G15+BC15</f>
        <v>461.7</v>
      </c>
      <c r="E15" s="22">
        <f t="shared" si="0"/>
        <v>124.91883116883116</v>
      </c>
      <c r="F15" s="23">
        <f aca="true" t="shared" si="17" ref="F15:F24">+I15+AA15</f>
        <v>51</v>
      </c>
      <c r="G15" s="23">
        <f aca="true" t="shared" si="18" ref="G15:G24">+J15+AB15</f>
        <v>141</v>
      </c>
      <c r="H15" s="22">
        <f t="shared" si="1"/>
        <v>276.4705882352941</v>
      </c>
      <c r="I15" s="24">
        <f t="shared" si="2"/>
        <v>46.8</v>
      </c>
      <c r="J15" s="23">
        <f t="shared" si="3"/>
        <v>134.9</v>
      </c>
      <c r="K15" s="22">
        <f t="shared" si="4"/>
        <v>288.2478632478633</v>
      </c>
      <c r="L15" s="28">
        <v>34.8</v>
      </c>
      <c r="M15" s="38">
        <v>54.5</v>
      </c>
      <c r="N15" s="22">
        <f aca="true" t="shared" si="19" ref="N15:N24">M15/L15*100</f>
        <v>156.60919540229887</v>
      </c>
      <c r="O15" s="23"/>
      <c r="P15" s="40">
        <v>4.1</v>
      </c>
      <c r="Q15" s="22" t="e">
        <f t="shared" si="5"/>
        <v>#DIV/0!</v>
      </c>
      <c r="R15" s="28">
        <v>2.1</v>
      </c>
      <c r="S15" s="38">
        <v>0.6</v>
      </c>
      <c r="T15" s="22">
        <f t="shared" si="6"/>
        <v>28.57142857142857</v>
      </c>
      <c r="U15" s="28">
        <v>2</v>
      </c>
      <c r="V15" s="38">
        <v>73.6</v>
      </c>
      <c r="W15" s="22" t="s">
        <v>44</v>
      </c>
      <c r="X15" s="25">
        <v>7.9</v>
      </c>
      <c r="Y15" s="41">
        <v>2.1</v>
      </c>
      <c r="Z15" s="22">
        <f>Y15/X15*100</f>
        <v>26.582278481012654</v>
      </c>
      <c r="AA15" s="24">
        <f aca="true" t="shared" si="20" ref="AA15:AA24">+AD15+AJ15+AM15+AV15+AY15</f>
        <v>4.2</v>
      </c>
      <c r="AB15" s="24">
        <f>+AE15+AK15+AT15+AN15+AQ15+AW15+AZ15</f>
        <v>6.1</v>
      </c>
      <c r="AC15" s="22">
        <f aca="true" t="shared" si="21" ref="AC15:AC25">AB15/AA15*100</f>
        <v>145.23809523809524</v>
      </c>
      <c r="AD15" s="28">
        <v>3.5</v>
      </c>
      <c r="AE15" s="38">
        <v>4.1</v>
      </c>
      <c r="AF15" s="27">
        <f>AE15/AD15*100</f>
        <v>117.14285714285712</v>
      </c>
      <c r="AG15" s="23"/>
      <c r="AH15" s="23"/>
      <c r="AI15" s="22"/>
      <c r="AJ15" s="28"/>
      <c r="AK15" s="38"/>
      <c r="AL15" s="22"/>
      <c r="AM15" s="23"/>
      <c r="AN15" s="23"/>
      <c r="AO15" s="22"/>
      <c r="AP15" s="22"/>
      <c r="AQ15" s="39">
        <v>2</v>
      </c>
      <c r="AR15" s="22"/>
      <c r="AS15" s="22"/>
      <c r="AT15" s="39"/>
      <c r="AU15" s="22"/>
      <c r="AV15" s="25">
        <v>0.7</v>
      </c>
      <c r="AW15" s="41"/>
      <c r="AX15" s="27"/>
      <c r="AY15" s="28"/>
      <c r="AZ15" s="38"/>
      <c r="BA15" s="22"/>
      <c r="BB15" s="23">
        <v>318.6</v>
      </c>
      <c r="BC15" s="38">
        <v>320.7</v>
      </c>
      <c r="BD15" s="22">
        <f t="shared" si="7"/>
        <v>100.65913370998116</v>
      </c>
      <c r="BE15" s="28">
        <v>272.8</v>
      </c>
      <c r="BF15" s="38">
        <v>245.2</v>
      </c>
      <c r="BG15" s="22">
        <f t="shared" si="8"/>
        <v>89.88269794721407</v>
      </c>
      <c r="BH15" s="22"/>
      <c r="BI15" s="39">
        <v>18.5</v>
      </c>
      <c r="BJ15" s="22"/>
      <c r="BK15" s="30">
        <v>373.3</v>
      </c>
      <c r="BL15" s="42">
        <v>439.5</v>
      </c>
      <c r="BM15" s="22">
        <f t="shared" si="9"/>
        <v>117.73372622555584</v>
      </c>
      <c r="BN15" s="22">
        <v>207</v>
      </c>
      <c r="BO15" s="39">
        <v>314.4</v>
      </c>
      <c r="BP15" s="22">
        <f t="shared" si="10"/>
        <v>151.88405797101447</v>
      </c>
      <c r="BQ15" s="22"/>
      <c r="BR15" s="39">
        <v>23</v>
      </c>
      <c r="BS15" s="22"/>
      <c r="BT15" s="22">
        <v>97.9</v>
      </c>
      <c r="BU15" s="39">
        <v>18.3</v>
      </c>
      <c r="BV15" s="22">
        <f t="shared" si="11"/>
        <v>18.692543411644536</v>
      </c>
      <c r="BW15" s="30">
        <v>56.2</v>
      </c>
      <c r="BX15" s="43">
        <v>70.1</v>
      </c>
      <c r="BY15" s="22">
        <f t="shared" si="12"/>
        <v>124.73309608540923</v>
      </c>
      <c r="BZ15" s="30">
        <v>13.1</v>
      </c>
      <c r="CA15" s="30"/>
      <c r="CB15" s="22">
        <f t="shared" si="13"/>
        <v>0</v>
      </c>
      <c r="CC15" s="29"/>
      <c r="CD15" s="29"/>
      <c r="CE15" s="22" t="e">
        <f t="shared" si="14"/>
        <v>#DIV/0!</v>
      </c>
      <c r="CF15" s="8"/>
      <c r="CG15" s="8"/>
    </row>
    <row r="16" spans="1:85" ht="15">
      <c r="A16" s="21">
        <v>3</v>
      </c>
      <c r="B16" s="26" t="s">
        <v>17</v>
      </c>
      <c r="C16" s="22">
        <f t="shared" si="15"/>
        <v>1359</v>
      </c>
      <c r="D16" s="22">
        <f t="shared" si="16"/>
        <v>555.9</v>
      </c>
      <c r="E16" s="22">
        <f t="shared" si="0"/>
        <v>40.905077262693155</v>
      </c>
      <c r="F16" s="23">
        <f t="shared" si="17"/>
        <v>107.9</v>
      </c>
      <c r="G16" s="23">
        <f t="shared" si="18"/>
        <v>52.4</v>
      </c>
      <c r="H16" s="22">
        <f t="shared" si="1"/>
        <v>48.563484708063015</v>
      </c>
      <c r="I16" s="24">
        <f t="shared" si="2"/>
        <v>96.7</v>
      </c>
      <c r="J16" s="23">
        <f t="shared" si="3"/>
        <v>30.5</v>
      </c>
      <c r="K16" s="22">
        <f t="shared" si="4"/>
        <v>31.54084798345398</v>
      </c>
      <c r="L16" s="28">
        <v>15.6</v>
      </c>
      <c r="M16" s="38">
        <v>18.9</v>
      </c>
      <c r="N16" s="22">
        <f t="shared" si="19"/>
        <v>121.15384615384615</v>
      </c>
      <c r="O16" s="28">
        <v>1.2</v>
      </c>
      <c r="P16" s="38"/>
      <c r="Q16" s="22">
        <f t="shared" si="5"/>
        <v>0</v>
      </c>
      <c r="R16" s="28">
        <v>1.8</v>
      </c>
      <c r="S16" s="38">
        <v>0.8</v>
      </c>
      <c r="T16" s="22">
        <v>0</v>
      </c>
      <c r="U16" s="28">
        <v>1.9</v>
      </c>
      <c r="V16" s="38">
        <v>7.5</v>
      </c>
      <c r="W16" s="27" t="s">
        <v>58</v>
      </c>
      <c r="X16" s="25">
        <v>76.2</v>
      </c>
      <c r="Y16" s="41">
        <v>3.3</v>
      </c>
      <c r="Z16" s="22">
        <f>Y16/X16*100</f>
        <v>4.330708661417323</v>
      </c>
      <c r="AA16" s="24">
        <f>+AD16+AJ16+AM16+AV16+AY16</f>
        <v>11.2</v>
      </c>
      <c r="AB16" s="24">
        <f>+AE16+AK16+AT16+AN16+AQ16+AW16+AZ16</f>
        <v>21.9</v>
      </c>
      <c r="AC16" s="22">
        <f t="shared" si="21"/>
        <v>195.53571428571428</v>
      </c>
      <c r="AD16" s="28">
        <v>5.5</v>
      </c>
      <c r="AE16" s="38">
        <v>7.1</v>
      </c>
      <c r="AF16" s="27">
        <f>AE16/AD16*100</f>
        <v>129.09090909090907</v>
      </c>
      <c r="AG16" s="23"/>
      <c r="AH16" s="23"/>
      <c r="AI16" s="22"/>
      <c r="AJ16" s="28">
        <v>3</v>
      </c>
      <c r="AK16" s="38">
        <v>1.6</v>
      </c>
      <c r="AL16" s="22">
        <f>AK16/AJ16*100</f>
        <v>53.333333333333336</v>
      </c>
      <c r="AM16" s="23"/>
      <c r="AN16" s="23"/>
      <c r="AO16" s="22"/>
      <c r="AP16" s="22"/>
      <c r="AQ16" s="39">
        <v>6.1</v>
      </c>
      <c r="AR16" s="22"/>
      <c r="AS16" s="22"/>
      <c r="AT16" s="39"/>
      <c r="AU16" s="22"/>
      <c r="AV16" s="25">
        <v>2.7</v>
      </c>
      <c r="AW16" s="41">
        <v>7.1</v>
      </c>
      <c r="AX16" s="22" t="s">
        <v>59</v>
      </c>
      <c r="AY16" s="28"/>
      <c r="AZ16" s="38"/>
      <c r="BA16" s="27"/>
      <c r="BB16" s="28">
        <v>1251.1</v>
      </c>
      <c r="BC16" s="38">
        <v>503.5</v>
      </c>
      <c r="BD16" s="22">
        <f t="shared" si="7"/>
        <v>40.244584765406444</v>
      </c>
      <c r="BE16" s="28">
        <v>462.7</v>
      </c>
      <c r="BF16" s="38">
        <v>418.2</v>
      </c>
      <c r="BG16" s="22">
        <f t="shared" si="8"/>
        <v>90.38253728117571</v>
      </c>
      <c r="BH16" s="22"/>
      <c r="BI16" s="39">
        <v>28.3</v>
      </c>
      <c r="BJ16" s="22"/>
      <c r="BK16" s="30">
        <v>543.1</v>
      </c>
      <c r="BL16" s="42">
        <v>497</v>
      </c>
      <c r="BM16" s="22">
        <f t="shared" si="9"/>
        <v>91.51169213772785</v>
      </c>
      <c r="BN16" s="22">
        <v>181.4</v>
      </c>
      <c r="BO16" s="39">
        <v>233.8</v>
      </c>
      <c r="BP16" s="22">
        <f t="shared" si="10"/>
        <v>128.8864388092613</v>
      </c>
      <c r="BQ16" s="25"/>
      <c r="BR16" s="41"/>
      <c r="BS16" s="22"/>
      <c r="BT16" s="22">
        <v>130.8</v>
      </c>
      <c r="BU16" s="39">
        <v>89.1</v>
      </c>
      <c r="BV16" s="22">
        <f t="shared" si="11"/>
        <v>68.11926605504586</v>
      </c>
      <c r="BW16" s="30">
        <v>220.6</v>
      </c>
      <c r="BX16" s="42">
        <v>158.8</v>
      </c>
      <c r="BY16" s="22">
        <f t="shared" si="12"/>
        <v>71.98549410698097</v>
      </c>
      <c r="BZ16" s="29">
        <v>43.4</v>
      </c>
      <c r="CA16" s="30"/>
      <c r="CB16" s="22">
        <f t="shared" si="13"/>
        <v>0</v>
      </c>
      <c r="CC16" s="29">
        <v>15.3</v>
      </c>
      <c r="CD16" s="29"/>
      <c r="CE16" s="22">
        <f t="shared" si="14"/>
        <v>0</v>
      </c>
      <c r="CF16" s="8"/>
      <c r="CG16" s="8"/>
    </row>
    <row r="17" spans="1:85" ht="30">
      <c r="A17" s="21">
        <v>4</v>
      </c>
      <c r="B17" s="26" t="s">
        <v>18</v>
      </c>
      <c r="C17" s="22">
        <f t="shared" si="15"/>
        <v>760.4</v>
      </c>
      <c r="D17" s="22">
        <f t="shared" si="16"/>
        <v>550.9</v>
      </c>
      <c r="E17" s="22">
        <f t="shared" si="0"/>
        <v>72.44871120462915</v>
      </c>
      <c r="F17" s="23">
        <f t="shared" si="17"/>
        <v>380.4</v>
      </c>
      <c r="G17" s="23">
        <f t="shared" si="18"/>
        <v>124.1</v>
      </c>
      <c r="H17" s="22">
        <f t="shared" si="1"/>
        <v>32.62355415352261</v>
      </c>
      <c r="I17" s="24">
        <f t="shared" si="2"/>
        <v>92.89999999999999</v>
      </c>
      <c r="J17" s="23">
        <f t="shared" si="3"/>
        <v>101.69999999999999</v>
      </c>
      <c r="K17" s="22">
        <f t="shared" si="4"/>
        <v>109.47255113024758</v>
      </c>
      <c r="L17" s="28">
        <v>77.1</v>
      </c>
      <c r="M17" s="38">
        <v>87.1</v>
      </c>
      <c r="N17" s="22">
        <f t="shared" si="19"/>
        <v>112.97016861219196</v>
      </c>
      <c r="O17" s="28">
        <v>1.7</v>
      </c>
      <c r="P17" s="38">
        <v>0.1</v>
      </c>
      <c r="Q17" s="22">
        <f t="shared" si="5"/>
        <v>5.882352941176471</v>
      </c>
      <c r="R17" s="28">
        <v>2</v>
      </c>
      <c r="S17" s="38">
        <v>0.1</v>
      </c>
      <c r="T17" s="22">
        <f t="shared" si="6"/>
        <v>5</v>
      </c>
      <c r="U17" s="28">
        <v>9.8</v>
      </c>
      <c r="V17" s="38">
        <v>10</v>
      </c>
      <c r="W17" s="22">
        <f>V17/U17*100</f>
        <v>102.04081632653062</v>
      </c>
      <c r="X17" s="25">
        <v>2.3</v>
      </c>
      <c r="Y17" s="41">
        <v>4.4</v>
      </c>
      <c r="Z17" s="22">
        <f>Y17/X17*100</f>
        <v>191.304347826087</v>
      </c>
      <c r="AA17" s="24">
        <f t="shared" si="20"/>
        <v>287.5</v>
      </c>
      <c r="AB17" s="24">
        <f>+AE17+AK17+AT17+AN17+AQ17+AW17+AZ17</f>
        <v>22.4</v>
      </c>
      <c r="AC17" s="22">
        <f>AB17/AA17*100</f>
        <v>7.791304347826086</v>
      </c>
      <c r="AD17" s="23">
        <v>7.3</v>
      </c>
      <c r="AE17" s="38">
        <v>20.7</v>
      </c>
      <c r="AF17" s="27">
        <f>AE17/AD17*100</f>
        <v>283.5616438356164</v>
      </c>
      <c r="AG17" s="23"/>
      <c r="AH17" s="23"/>
      <c r="AI17" s="22"/>
      <c r="AJ17" s="28">
        <v>0.4</v>
      </c>
      <c r="AK17" s="38"/>
      <c r="AL17" s="22">
        <f>AK17/AJ17*100</f>
        <v>0</v>
      </c>
      <c r="AM17" s="28"/>
      <c r="AN17" s="28"/>
      <c r="AO17" s="22"/>
      <c r="AP17" s="22"/>
      <c r="AQ17" s="39">
        <v>1.7</v>
      </c>
      <c r="AR17" s="22"/>
      <c r="AS17" s="22"/>
      <c r="AT17" s="39"/>
      <c r="AU17" s="22"/>
      <c r="AV17" s="25">
        <v>279.8</v>
      </c>
      <c r="AW17" s="41"/>
      <c r="AX17" s="22">
        <f>AW17/AV17*100</f>
        <v>0</v>
      </c>
      <c r="AY17" s="28"/>
      <c r="AZ17" s="38"/>
      <c r="BA17" s="22"/>
      <c r="BB17" s="28">
        <v>380</v>
      </c>
      <c r="BC17" s="38">
        <v>426.8</v>
      </c>
      <c r="BD17" s="22">
        <f t="shared" si="7"/>
        <v>112.31578947368422</v>
      </c>
      <c r="BE17" s="28">
        <v>334</v>
      </c>
      <c r="BF17" s="38">
        <v>295.9</v>
      </c>
      <c r="BG17" s="22">
        <f t="shared" si="8"/>
        <v>88.59281437125748</v>
      </c>
      <c r="BH17" s="22"/>
      <c r="BI17" s="41">
        <v>73.9</v>
      </c>
      <c r="BJ17" s="22"/>
      <c r="BK17" s="30">
        <v>615.7</v>
      </c>
      <c r="BL17" s="42">
        <v>432.9</v>
      </c>
      <c r="BM17" s="22">
        <f t="shared" si="9"/>
        <v>70.31021601429266</v>
      </c>
      <c r="BN17" s="22">
        <v>269.2</v>
      </c>
      <c r="BO17" s="39">
        <v>261</v>
      </c>
      <c r="BP17" s="22">
        <f t="shared" si="10"/>
        <v>96.95393759286776</v>
      </c>
      <c r="BQ17" s="22"/>
      <c r="BR17" s="39"/>
      <c r="BS17" s="22"/>
      <c r="BT17" s="22">
        <v>125.2</v>
      </c>
      <c r="BU17" s="39">
        <v>50.5</v>
      </c>
      <c r="BV17" s="22">
        <f t="shared" si="11"/>
        <v>40.33546325878594</v>
      </c>
      <c r="BW17" s="29">
        <v>211.3</v>
      </c>
      <c r="BX17" s="45">
        <v>109.3</v>
      </c>
      <c r="BY17" s="22">
        <f t="shared" si="12"/>
        <v>51.7274017983909</v>
      </c>
      <c r="BZ17" s="29">
        <v>66.6</v>
      </c>
      <c r="CA17" s="29"/>
      <c r="CB17" s="22">
        <f t="shared" si="13"/>
        <v>0</v>
      </c>
      <c r="CC17" s="29">
        <v>14.3</v>
      </c>
      <c r="CD17" s="30"/>
      <c r="CE17" s="22">
        <f t="shared" si="14"/>
        <v>0</v>
      </c>
      <c r="CF17" s="8"/>
      <c r="CG17" s="8"/>
    </row>
    <row r="18" spans="1:85" ht="30">
      <c r="A18" s="21">
        <v>5</v>
      </c>
      <c r="B18" s="26" t="s">
        <v>19</v>
      </c>
      <c r="C18" s="22">
        <f t="shared" si="15"/>
        <v>445.7</v>
      </c>
      <c r="D18" s="22">
        <f t="shared" si="16"/>
        <v>495.3</v>
      </c>
      <c r="E18" s="22">
        <f t="shared" si="0"/>
        <v>111.12856181287863</v>
      </c>
      <c r="F18" s="23">
        <f t="shared" si="17"/>
        <v>98.30000000000001</v>
      </c>
      <c r="G18" s="23">
        <f t="shared" si="18"/>
        <v>177</v>
      </c>
      <c r="H18" s="22">
        <f t="shared" si="1"/>
        <v>180.0610376398779</v>
      </c>
      <c r="I18" s="24">
        <f>+L18+O18+R18+U18+X18+21.5</f>
        <v>74.2</v>
      </c>
      <c r="J18" s="23">
        <f>+M18+P18+S18+V18+Y18</f>
        <v>68.5</v>
      </c>
      <c r="K18" s="22">
        <f t="shared" si="4"/>
        <v>92.31805929919136</v>
      </c>
      <c r="L18" s="28">
        <v>33.3</v>
      </c>
      <c r="M18" s="38">
        <v>38.5</v>
      </c>
      <c r="N18" s="22">
        <f t="shared" si="19"/>
        <v>115.61561561561562</v>
      </c>
      <c r="O18" s="28">
        <v>0.4</v>
      </c>
      <c r="P18" s="38">
        <v>2.1</v>
      </c>
      <c r="Q18" s="22">
        <f t="shared" si="5"/>
        <v>525</v>
      </c>
      <c r="R18" s="28">
        <v>2.2</v>
      </c>
      <c r="S18" s="38">
        <v>0.9</v>
      </c>
      <c r="T18" s="22">
        <f t="shared" si="6"/>
        <v>40.90909090909091</v>
      </c>
      <c r="U18" s="28">
        <v>3</v>
      </c>
      <c r="V18" s="38">
        <v>25.4</v>
      </c>
      <c r="W18" s="22" t="s">
        <v>44</v>
      </c>
      <c r="X18" s="25">
        <v>13.8</v>
      </c>
      <c r="Y18" s="41">
        <v>1.6</v>
      </c>
      <c r="Z18" s="22">
        <f>Y18/X18*100</f>
        <v>11.594202898550725</v>
      </c>
      <c r="AA18" s="24">
        <f t="shared" si="20"/>
        <v>24.1</v>
      </c>
      <c r="AB18" s="24">
        <f>+AE18+AK18+AT18+AN18+AQ18+AW18+AZ18+2.4</f>
        <v>108.50000000000001</v>
      </c>
      <c r="AC18" s="22">
        <f>AB18/AA18*100</f>
        <v>450.20746887966806</v>
      </c>
      <c r="AD18" s="28">
        <v>15.5</v>
      </c>
      <c r="AE18" s="38">
        <v>9.6</v>
      </c>
      <c r="AF18" s="27">
        <f aca="true" t="shared" si="22" ref="AF18:AF24">AE18/AD18*100</f>
        <v>61.935483870967744</v>
      </c>
      <c r="AG18" s="23"/>
      <c r="AH18" s="23"/>
      <c r="AI18" s="22"/>
      <c r="AJ18" s="28">
        <v>8.6</v>
      </c>
      <c r="AK18" s="38">
        <v>0.9</v>
      </c>
      <c r="AL18" s="22">
        <f>AK18/AJ18*100</f>
        <v>10.465116279069768</v>
      </c>
      <c r="AM18" s="23"/>
      <c r="AN18" s="23"/>
      <c r="AO18" s="22"/>
      <c r="AP18" s="22"/>
      <c r="AQ18" s="41">
        <v>3.4</v>
      </c>
      <c r="AR18" s="22"/>
      <c r="AS18" s="22"/>
      <c r="AT18" s="41">
        <v>0.8</v>
      </c>
      <c r="AU18" s="22"/>
      <c r="AV18" s="25"/>
      <c r="AW18" s="41">
        <v>91.4</v>
      </c>
      <c r="AX18" s="22"/>
      <c r="AY18" s="28"/>
      <c r="AZ18" s="38"/>
      <c r="BA18" s="22"/>
      <c r="BB18" s="28">
        <v>347.4</v>
      </c>
      <c r="BC18" s="38">
        <v>318.3</v>
      </c>
      <c r="BD18" s="22">
        <f t="shared" si="7"/>
        <v>91.62348877374785</v>
      </c>
      <c r="BE18" s="28">
        <v>301.6</v>
      </c>
      <c r="BF18" s="38">
        <v>252.9</v>
      </c>
      <c r="BG18" s="22">
        <f t="shared" si="8"/>
        <v>83.85278514588859</v>
      </c>
      <c r="BH18" s="22"/>
      <c r="BI18" s="41">
        <v>8.4</v>
      </c>
      <c r="BJ18" s="22"/>
      <c r="BK18" s="30">
        <v>374.6</v>
      </c>
      <c r="BL18" s="42">
        <v>469</v>
      </c>
      <c r="BM18" s="22">
        <f t="shared" si="9"/>
        <v>125.20021356113187</v>
      </c>
      <c r="BN18" s="22">
        <v>196.2</v>
      </c>
      <c r="BO18" s="39">
        <v>274.6</v>
      </c>
      <c r="BP18" s="22">
        <f t="shared" si="10"/>
        <v>139.95922528032622</v>
      </c>
      <c r="BQ18" s="22"/>
      <c r="BR18" s="39">
        <v>24.7</v>
      </c>
      <c r="BS18" s="22"/>
      <c r="BT18" s="22">
        <v>94.6</v>
      </c>
      <c r="BU18" s="39">
        <v>43.8</v>
      </c>
      <c r="BV18" s="22">
        <f t="shared" si="11"/>
        <v>46.30021141649049</v>
      </c>
      <c r="BW18" s="30">
        <v>72.9</v>
      </c>
      <c r="BX18" s="43">
        <v>111.7</v>
      </c>
      <c r="BY18" s="22">
        <f t="shared" si="12"/>
        <v>153.2235939643347</v>
      </c>
      <c r="BZ18" s="30">
        <v>20.2</v>
      </c>
      <c r="CA18" s="30"/>
      <c r="CB18" s="22">
        <f t="shared" si="13"/>
        <v>0</v>
      </c>
      <c r="CC18" s="29">
        <v>6.1</v>
      </c>
      <c r="CD18" s="30"/>
      <c r="CE18" s="22">
        <f t="shared" si="14"/>
        <v>0</v>
      </c>
      <c r="CF18" s="8"/>
      <c r="CG18" s="8"/>
    </row>
    <row r="19" spans="1:85" ht="30">
      <c r="A19" s="21">
        <v>6</v>
      </c>
      <c r="B19" s="26" t="s">
        <v>20</v>
      </c>
      <c r="C19" s="22">
        <f t="shared" si="15"/>
        <v>3413.4</v>
      </c>
      <c r="D19" s="22">
        <f t="shared" si="16"/>
        <v>508.40000000000003</v>
      </c>
      <c r="E19" s="22">
        <f t="shared" si="0"/>
        <v>14.894240346868227</v>
      </c>
      <c r="F19" s="23">
        <f t="shared" si="17"/>
        <v>102.8</v>
      </c>
      <c r="G19" s="23">
        <f t="shared" si="18"/>
        <v>59.1</v>
      </c>
      <c r="H19" s="22">
        <f t="shared" si="1"/>
        <v>57.49027237354086</v>
      </c>
      <c r="I19" s="24">
        <f t="shared" si="2"/>
        <v>86</v>
      </c>
      <c r="J19" s="23">
        <f t="shared" si="3"/>
        <v>55.9</v>
      </c>
      <c r="K19" s="22">
        <f t="shared" si="4"/>
        <v>65</v>
      </c>
      <c r="L19" s="28">
        <v>16.2</v>
      </c>
      <c r="M19" s="38">
        <v>24.8</v>
      </c>
      <c r="N19" s="22">
        <f t="shared" si="19"/>
        <v>153.08641975308643</v>
      </c>
      <c r="O19" s="28">
        <v>1.1</v>
      </c>
      <c r="P19" s="38">
        <v>0.7</v>
      </c>
      <c r="Q19" s="22">
        <f t="shared" si="5"/>
        <v>63.636363636363626</v>
      </c>
      <c r="R19" s="28">
        <v>1.8</v>
      </c>
      <c r="S19" s="38">
        <v>0.1</v>
      </c>
      <c r="T19" s="22">
        <f t="shared" si="6"/>
        <v>5.555555555555556</v>
      </c>
      <c r="U19" s="28">
        <v>61.8</v>
      </c>
      <c r="V19" s="38">
        <v>23.4</v>
      </c>
      <c r="W19" s="22">
        <f>V19/U19*100</f>
        <v>37.86407766990291</v>
      </c>
      <c r="X19" s="25">
        <v>5.1</v>
      </c>
      <c r="Y19" s="41">
        <v>6.9</v>
      </c>
      <c r="Z19" s="22">
        <f aca="true" t="shared" si="23" ref="Z19:Z25">Y19/X19*100</f>
        <v>135.29411764705884</v>
      </c>
      <c r="AA19" s="24">
        <f t="shared" si="20"/>
        <v>16.8</v>
      </c>
      <c r="AB19" s="24">
        <f>+AE19+AK19+AT19+AN19+AQ19+AW19+AZ19</f>
        <v>3.2</v>
      </c>
      <c r="AC19" s="22">
        <f t="shared" si="21"/>
        <v>19.047619047619047</v>
      </c>
      <c r="AD19" s="22">
        <v>16.8</v>
      </c>
      <c r="AE19" s="41">
        <v>1.7</v>
      </c>
      <c r="AF19" s="27">
        <f t="shared" si="22"/>
        <v>10.119047619047619</v>
      </c>
      <c r="AG19" s="23"/>
      <c r="AH19" s="23"/>
      <c r="AI19" s="22"/>
      <c r="AJ19" s="28"/>
      <c r="AK19" s="38"/>
      <c r="AL19" s="22"/>
      <c r="AM19" s="23"/>
      <c r="AN19" s="23"/>
      <c r="AO19" s="22"/>
      <c r="AP19" s="22"/>
      <c r="AQ19" s="41">
        <v>0.8</v>
      </c>
      <c r="AR19" s="22"/>
      <c r="AS19" s="22"/>
      <c r="AT19" s="41"/>
      <c r="AU19" s="22"/>
      <c r="AV19" s="25"/>
      <c r="AW19" s="41">
        <v>0.7</v>
      </c>
      <c r="AX19" s="22"/>
      <c r="AY19" s="28"/>
      <c r="AZ19" s="38"/>
      <c r="BA19" s="22"/>
      <c r="BB19" s="28">
        <v>3310.6</v>
      </c>
      <c r="BC19" s="38">
        <v>449.3</v>
      </c>
      <c r="BD19" s="22">
        <f>BC19/BB19*100</f>
        <v>13.571558025735516</v>
      </c>
      <c r="BE19" s="28">
        <v>294.8</v>
      </c>
      <c r="BF19" s="38">
        <v>380.6</v>
      </c>
      <c r="BG19" s="22">
        <f t="shared" si="8"/>
        <v>129.1044776119403</v>
      </c>
      <c r="BH19" s="22"/>
      <c r="BI19" s="39">
        <v>11.7</v>
      </c>
      <c r="BJ19" s="22"/>
      <c r="BK19" s="30">
        <v>403.1</v>
      </c>
      <c r="BL19" s="43">
        <v>460.6</v>
      </c>
      <c r="BM19" s="22">
        <f t="shared" si="9"/>
        <v>114.26445050855867</v>
      </c>
      <c r="BN19" s="22">
        <v>217.6</v>
      </c>
      <c r="BO19" s="39">
        <v>260.6</v>
      </c>
      <c r="BP19" s="22">
        <f t="shared" si="10"/>
        <v>119.76102941176472</v>
      </c>
      <c r="BQ19" s="22"/>
      <c r="BR19" s="39">
        <v>1.5</v>
      </c>
      <c r="BS19" s="22"/>
      <c r="BT19" s="22">
        <v>85.1</v>
      </c>
      <c r="BU19" s="39">
        <v>33.6</v>
      </c>
      <c r="BV19" s="22">
        <f t="shared" si="11"/>
        <v>39.48296122209166</v>
      </c>
      <c r="BW19" s="30">
        <v>90.4</v>
      </c>
      <c r="BX19" s="43">
        <v>74.2</v>
      </c>
      <c r="BY19" s="22">
        <f t="shared" si="12"/>
        <v>82.07964601769912</v>
      </c>
      <c r="BZ19" s="30">
        <v>25.9</v>
      </c>
      <c r="CA19" s="30"/>
      <c r="CB19" s="22">
        <f t="shared" si="13"/>
        <v>0</v>
      </c>
      <c r="CC19" s="30">
        <v>4.9</v>
      </c>
      <c r="CD19" s="30"/>
      <c r="CE19" s="22">
        <f t="shared" si="14"/>
        <v>0</v>
      </c>
      <c r="CF19" s="8"/>
      <c r="CG19" s="8"/>
    </row>
    <row r="20" spans="1:85" ht="17.25" customHeight="1">
      <c r="A20" s="21">
        <v>7</v>
      </c>
      <c r="B20" s="26" t="s">
        <v>21</v>
      </c>
      <c r="C20" s="22">
        <f t="shared" si="15"/>
        <v>1557.5</v>
      </c>
      <c r="D20" s="22">
        <f t="shared" si="16"/>
        <v>822.8</v>
      </c>
      <c r="E20" s="22">
        <f t="shared" si="0"/>
        <v>52.8282504012841</v>
      </c>
      <c r="F20" s="23">
        <f t="shared" si="17"/>
        <v>510</v>
      </c>
      <c r="G20" s="23">
        <f t="shared" si="18"/>
        <v>570.9</v>
      </c>
      <c r="H20" s="22">
        <f t="shared" si="1"/>
        <v>111.94117647058823</v>
      </c>
      <c r="I20" s="24">
        <f>+L20+O20+R20+U20+X20</f>
        <v>271.5</v>
      </c>
      <c r="J20" s="23">
        <f>+M20+P20+S20+V20+Y20</f>
        <v>188.70000000000002</v>
      </c>
      <c r="K20" s="22">
        <f t="shared" si="4"/>
        <v>69.50276243093924</v>
      </c>
      <c r="L20" s="28">
        <v>111.9</v>
      </c>
      <c r="M20" s="38">
        <v>192.1</v>
      </c>
      <c r="N20" s="22">
        <f t="shared" si="19"/>
        <v>171.6711349419124</v>
      </c>
      <c r="O20" s="28"/>
      <c r="P20" s="38">
        <v>0.5</v>
      </c>
      <c r="Q20" s="22" t="e">
        <f t="shared" si="5"/>
        <v>#DIV/0!</v>
      </c>
      <c r="R20" s="28">
        <v>4.2</v>
      </c>
      <c r="S20" s="38">
        <v>0.8</v>
      </c>
      <c r="T20" s="22">
        <f t="shared" si="6"/>
        <v>19.047619047619047</v>
      </c>
      <c r="U20" s="28">
        <v>70.4</v>
      </c>
      <c r="V20" s="38">
        <v>-8</v>
      </c>
      <c r="W20" s="27"/>
      <c r="X20" s="25">
        <v>85</v>
      </c>
      <c r="Y20" s="41">
        <v>3.3</v>
      </c>
      <c r="Z20" s="22">
        <f>Y20/X20*100</f>
        <v>3.88235294117647</v>
      </c>
      <c r="AA20" s="24">
        <f>+AD20+AJ20+AM20+AV20+AY20</f>
        <v>238.5</v>
      </c>
      <c r="AB20" s="24">
        <f>+AE20+AK20+AT20+AN20+AQ20+AW20+AZ20+3.7</f>
        <v>382.2</v>
      </c>
      <c r="AC20" s="27">
        <f t="shared" si="21"/>
        <v>160.25157232704402</v>
      </c>
      <c r="AD20" s="28">
        <v>113.7</v>
      </c>
      <c r="AE20" s="38">
        <v>112.8</v>
      </c>
      <c r="AF20" s="27">
        <f t="shared" si="22"/>
        <v>99.2084432717678</v>
      </c>
      <c r="AG20" s="23"/>
      <c r="AH20" s="23"/>
      <c r="AI20" s="22"/>
      <c r="AJ20" s="28">
        <v>4.6</v>
      </c>
      <c r="AK20" s="38">
        <v>4.2</v>
      </c>
      <c r="AL20" s="22">
        <f aca="true" t="shared" si="24" ref="AL20:AL25">AK20/AJ20*100</f>
        <v>91.30434782608697</v>
      </c>
      <c r="AM20" s="23"/>
      <c r="AN20" s="28"/>
      <c r="AO20" s="22"/>
      <c r="AP20" s="22"/>
      <c r="AQ20" s="41"/>
      <c r="AR20" s="22"/>
      <c r="AS20" s="22"/>
      <c r="AT20" s="41">
        <v>3.2</v>
      </c>
      <c r="AU20" s="22"/>
      <c r="AV20" s="25">
        <v>120.2</v>
      </c>
      <c r="AW20" s="41">
        <v>2.4</v>
      </c>
      <c r="AX20" s="22">
        <f aca="true" t="shared" si="25" ref="AX20:AX25">AW20/AV20*100</f>
        <v>1.9966722129783694</v>
      </c>
      <c r="AY20" s="28"/>
      <c r="AZ20" s="38">
        <v>255.9</v>
      </c>
      <c r="BA20" s="22"/>
      <c r="BB20" s="28">
        <v>1047.5</v>
      </c>
      <c r="BC20" s="38">
        <v>251.9</v>
      </c>
      <c r="BD20" s="22">
        <f>BC20/BB20*100</f>
        <v>24.047732696897377</v>
      </c>
      <c r="BE20" s="28">
        <v>259.1</v>
      </c>
      <c r="BF20" s="38">
        <v>194.9</v>
      </c>
      <c r="BG20" s="22">
        <f t="shared" si="8"/>
        <v>75.22192203782323</v>
      </c>
      <c r="BH20" s="22"/>
      <c r="BI20" s="39">
        <v>0</v>
      </c>
      <c r="BJ20" s="22"/>
      <c r="BK20" s="29">
        <v>724.7</v>
      </c>
      <c r="BL20" s="43">
        <v>627.5</v>
      </c>
      <c r="BM20" s="22">
        <f t="shared" si="9"/>
        <v>86.58755347040153</v>
      </c>
      <c r="BN20" s="22">
        <v>290.6</v>
      </c>
      <c r="BO20" s="39">
        <v>356.3</v>
      </c>
      <c r="BP20" s="22">
        <f t="shared" si="10"/>
        <v>122.60839642119751</v>
      </c>
      <c r="BQ20" s="22">
        <v>21</v>
      </c>
      <c r="BR20" s="39"/>
      <c r="BS20" s="27"/>
      <c r="BT20" s="22">
        <v>231.1</v>
      </c>
      <c r="BU20" s="39">
        <v>45</v>
      </c>
      <c r="BV20" s="22">
        <f t="shared" si="11"/>
        <v>19.472090004327132</v>
      </c>
      <c r="BW20" s="30">
        <v>172</v>
      </c>
      <c r="BX20" s="43">
        <v>182.7</v>
      </c>
      <c r="BY20" s="22">
        <f t="shared" si="12"/>
        <v>106.22093023255815</v>
      </c>
      <c r="BZ20" s="30">
        <v>59.5</v>
      </c>
      <c r="CA20" s="34"/>
      <c r="CB20" s="22">
        <f t="shared" si="13"/>
        <v>0</v>
      </c>
      <c r="CC20" s="29"/>
      <c r="CD20" s="29"/>
      <c r="CE20" s="22" t="e">
        <f t="shared" si="14"/>
        <v>#DIV/0!</v>
      </c>
      <c r="CF20" s="8"/>
      <c r="CG20" s="8"/>
    </row>
    <row r="21" spans="1:85" ht="15">
      <c r="A21" s="21">
        <v>8</v>
      </c>
      <c r="B21" s="26" t="s">
        <v>22</v>
      </c>
      <c r="C21" s="22">
        <f t="shared" si="15"/>
        <v>427.9</v>
      </c>
      <c r="D21" s="22">
        <f t="shared" si="16"/>
        <v>516.3</v>
      </c>
      <c r="E21" s="22">
        <f t="shared" si="0"/>
        <v>120.65903248422529</v>
      </c>
      <c r="F21" s="23">
        <f t="shared" si="17"/>
        <v>45.4</v>
      </c>
      <c r="G21" s="23">
        <f t="shared" si="18"/>
        <v>71.89999999999999</v>
      </c>
      <c r="H21" s="22">
        <f t="shared" si="1"/>
        <v>158.37004405286342</v>
      </c>
      <c r="I21" s="24">
        <f t="shared" si="2"/>
        <v>35.4</v>
      </c>
      <c r="J21" s="23">
        <f>+M21+P21+S21+V21+Y21</f>
        <v>32.9</v>
      </c>
      <c r="K21" s="22">
        <f t="shared" si="4"/>
        <v>92.93785310734464</v>
      </c>
      <c r="L21" s="28">
        <v>17</v>
      </c>
      <c r="M21" s="38">
        <v>13.8</v>
      </c>
      <c r="N21" s="22">
        <f t="shared" si="19"/>
        <v>81.17647058823529</v>
      </c>
      <c r="O21" s="28"/>
      <c r="P21" s="38">
        <v>2.3</v>
      </c>
      <c r="Q21" s="22"/>
      <c r="R21" s="28">
        <v>2.6</v>
      </c>
      <c r="S21" s="38">
        <v>0.6</v>
      </c>
      <c r="T21" s="22">
        <f t="shared" si="6"/>
        <v>23.076923076923077</v>
      </c>
      <c r="U21" s="28">
        <v>7.7</v>
      </c>
      <c r="V21" s="38">
        <v>13.4</v>
      </c>
      <c r="W21" s="22">
        <f>V21/U21*100</f>
        <v>174.02597402597402</v>
      </c>
      <c r="X21" s="25">
        <v>8.1</v>
      </c>
      <c r="Y21" s="41">
        <v>2.8</v>
      </c>
      <c r="Z21" s="22">
        <f>Y21/X21*100</f>
        <v>34.5679012345679</v>
      </c>
      <c r="AA21" s="24">
        <f t="shared" si="20"/>
        <v>10</v>
      </c>
      <c r="AB21" s="24">
        <f>+AE21+AK21+AT21+AN21+AQ21+AW21+AZ21+1.3</f>
        <v>38.99999999999999</v>
      </c>
      <c r="AC21" s="22">
        <f t="shared" si="21"/>
        <v>389.99999999999994</v>
      </c>
      <c r="AD21" s="28">
        <v>7.1</v>
      </c>
      <c r="AE21" s="38">
        <v>6.1</v>
      </c>
      <c r="AF21" s="27">
        <f t="shared" si="22"/>
        <v>85.91549295774648</v>
      </c>
      <c r="AG21" s="23"/>
      <c r="AH21" s="23"/>
      <c r="AI21" s="22"/>
      <c r="AJ21" s="28">
        <v>0.8</v>
      </c>
      <c r="AK21" s="38"/>
      <c r="AL21" s="22"/>
      <c r="AM21" s="23">
        <v>0.6</v>
      </c>
      <c r="AN21" s="38">
        <v>0.4</v>
      </c>
      <c r="AO21" s="22">
        <f>AN21/AM21*100</f>
        <v>66.66666666666667</v>
      </c>
      <c r="AP21" s="22"/>
      <c r="AQ21" s="41"/>
      <c r="AR21" s="22"/>
      <c r="AS21" s="22"/>
      <c r="AT21" s="41">
        <v>31.2</v>
      </c>
      <c r="AU21" s="22"/>
      <c r="AV21" s="25">
        <v>1.5</v>
      </c>
      <c r="AW21" s="41"/>
      <c r="AX21" s="22">
        <f t="shared" si="25"/>
        <v>0</v>
      </c>
      <c r="AY21" s="28"/>
      <c r="AZ21" s="38"/>
      <c r="BA21" s="22"/>
      <c r="BB21" s="28">
        <v>382.5</v>
      </c>
      <c r="BC21" s="38">
        <v>444.4</v>
      </c>
      <c r="BD21" s="22">
        <f t="shared" si="7"/>
        <v>116.18300653594771</v>
      </c>
      <c r="BE21" s="28">
        <v>336.6</v>
      </c>
      <c r="BF21" s="38">
        <v>372.4</v>
      </c>
      <c r="BG21" s="22">
        <f t="shared" si="8"/>
        <v>110.63576945929884</v>
      </c>
      <c r="BH21" s="22"/>
      <c r="BI21" s="39">
        <v>15</v>
      </c>
      <c r="BJ21" s="22"/>
      <c r="BK21" s="30">
        <v>434.3</v>
      </c>
      <c r="BL21" s="43">
        <v>520</v>
      </c>
      <c r="BM21" s="22">
        <f t="shared" si="9"/>
        <v>119.73290352291042</v>
      </c>
      <c r="BN21" s="22">
        <v>180.9</v>
      </c>
      <c r="BO21" s="39">
        <v>290.8</v>
      </c>
      <c r="BP21" s="22">
        <f t="shared" si="10"/>
        <v>160.7517965726921</v>
      </c>
      <c r="BQ21" s="22"/>
      <c r="BR21" s="39"/>
      <c r="BS21" s="22"/>
      <c r="BT21" s="22">
        <v>30</v>
      </c>
      <c r="BU21" s="39">
        <v>30.1</v>
      </c>
      <c r="BV21" s="22">
        <f t="shared" si="11"/>
        <v>100.33333333333334</v>
      </c>
      <c r="BW21" s="30">
        <v>213.4</v>
      </c>
      <c r="BX21" s="43">
        <v>186.8</v>
      </c>
      <c r="BY21" s="22">
        <f t="shared" si="12"/>
        <v>87.53514526710403</v>
      </c>
      <c r="BZ21" s="30">
        <v>75.5</v>
      </c>
      <c r="CA21" s="30"/>
      <c r="CB21" s="22">
        <f t="shared" si="13"/>
        <v>0</v>
      </c>
      <c r="CC21" s="30">
        <v>25</v>
      </c>
      <c r="CD21" s="30"/>
      <c r="CE21" s="22">
        <f t="shared" si="14"/>
        <v>0</v>
      </c>
      <c r="CF21" s="8"/>
      <c r="CG21" s="8"/>
    </row>
    <row r="22" spans="1:85" ht="15">
      <c r="A22" s="21">
        <v>9</v>
      </c>
      <c r="B22" s="26" t="s">
        <v>23</v>
      </c>
      <c r="C22" s="22">
        <f t="shared" si="15"/>
        <v>659.8</v>
      </c>
      <c r="D22" s="22">
        <f t="shared" si="16"/>
        <v>507.29999999999995</v>
      </c>
      <c r="E22" s="22">
        <f t="shared" si="0"/>
        <v>76.8869354349803</v>
      </c>
      <c r="F22" s="23">
        <f t="shared" si="17"/>
        <v>274.6</v>
      </c>
      <c r="G22" s="23">
        <f t="shared" si="18"/>
        <v>113.79999999999998</v>
      </c>
      <c r="H22" s="22">
        <f t="shared" si="1"/>
        <v>41.442097596504</v>
      </c>
      <c r="I22" s="24">
        <f>+L22+O22+R22+U22+X22-11</f>
        <v>97.1</v>
      </c>
      <c r="J22" s="23">
        <f>+M22+P22+S22+V22+Y22</f>
        <v>65.19999999999999</v>
      </c>
      <c r="K22" s="22">
        <f t="shared" si="4"/>
        <v>67.14727085478887</v>
      </c>
      <c r="L22" s="28">
        <v>22.8</v>
      </c>
      <c r="M22" s="38">
        <v>33.6</v>
      </c>
      <c r="N22" s="22">
        <f t="shared" si="19"/>
        <v>147.36842105263156</v>
      </c>
      <c r="O22" s="28">
        <v>0.4</v>
      </c>
      <c r="P22" s="38">
        <v>3.8</v>
      </c>
      <c r="Q22" s="22">
        <f>P22/O22*100</f>
        <v>949.9999999999998</v>
      </c>
      <c r="R22" s="28">
        <v>3.2</v>
      </c>
      <c r="S22" s="38">
        <v>0.3</v>
      </c>
      <c r="T22" s="22">
        <f t="shared" si="6"/>
        <v>9.374999999999998</v>
      </c>
      <c r="U22" s="28">
        <v>6.8</v>
      </c>
      <c r="V22" s="38">
        <v>24.9</v>
      </c>
      <c r="W22" s="27" t="s">
        <v>57</v>
      </c>
      <c r="X22" s="25">
        <v>74.9</v>
      </c>
      <c r="Y22" s="41">
        <v>2.6</v>
      </c>
      <c r="Z22" s="22">
        <f>Y22/X22*100</f>
        <v>3.4712950600801067</v>
      </c>
      <c r="AA22" s="24">
        <f t="shared" si="20"/>
        <v>177.5</v>
      </c>
      <c r="AB22" s="24">
        <f>+AE22+AK22+AT22+AN22+AQ22+AW22+AZ22+23.9</f>
        <v>48.599999999999994</v>
      </c>
      <c r="AC22" s="22">
        <f>AB22/AA22*100</f>
        <v>27.38028169014084</v>
      </c>
      <c r="AD22" s="28">
        <v>169.9</v>
      </c>
      <c r="AE22" s="38">
        <v>23.7</v>
      </c>
      <c r="AF22" s="27">
        <f t="shared" si="22"/>
        <v>13.949381989405532</v>
      </c>
      <c r="AG22" s="23"/>
      <c r="AH22" s="23"/>
      <c r="AI22" s="22"/>
      <c r="AJ22" s="28"/>
      <c r="AK22" s="38"/>
      <c r="AL22" s="22"/>
      <c r="AM22" s="23"/>
      <c r="AN22" s="28"/>
      <c r="AO22" s="22"/>
      <c r="AP22" s="22"/>
      <c r="AQ22" s="41">
        <v>1</v>
      </c>
      <c r="AR22" s="22"/>
      <c r="AS22" s="22"/>
      <c r="AT22" s="41"/>
      <c r="AU22" s="22"/>
      <c r="AV22" s="25">
        <v>7.6</v>
      </c>
      <c r="AW22" s="41"/>
      <c r="AX22" s="22"/>
      <c r="AY22" s="23"/>
      <c r="AZ22" s="40"/>
      <c r="BA22" s="22"/>
      <c r="BB22" s="28">
        <v>385.2</v>
      </c>
      <c r="BC22" s="38">
        <v>393.5</v>
      </c>
      <c r="BD22" s="22">
        <f t="shared" si="7"/>
        <v>102.15472481827624</v>
      </c>
      <c r="BE22" s="28">
        <v>339.2</v>
      </c>
      <c r="BF22" s="38">
        <v>329.8</v>
      </c>
      <c r="BG22" s="22">
        <f t="shared" si="8"/>
        <v>97.22877358490567</v>
      </c>
      <c r="BH22" s="22"/>
      <c r="BI22" s="39">
        <v>6.7</v>
      </c>
      <c r="BJ22" s="22"/>
      <c r="BK22" s="30">
        <v>529</v>
      </c>
      <c r="BL22" s="43">
        <v>438.9</v>
      </c>
      <c r="BM22" s="22">
        <f t="shared" si="9"/>
        <v>82.96786389413988</v>
      </c>
      <c r="BN22" s="22">
        <v>226.2</v>
      </c>
      <c r="BO22" s="39">
        <v>228.3</v>
      </c>
      <c r="BP22" s="22">
        <f t="shared" si="10"/>
        <v>100.92838196286473</v>
      </c>
      <c r="BQ22" s="22"/>
      <c r="BR22" s="39">
        <v>10</v>
      </c>
      <c r="BS22" s="22"/>
      <c r="BT22" s="22">
        <v>112.9</v>
      </c>
      <c r="BU22" s="39">
        <v>16.2</v>
      </c>
      <c r="BV22" s="22">
        <f t="shared" si="11"/>
        <v>14.348981399468554</v>
      </c>
      <c r="BW22" s="30">
        <v>179.3</v>
      </c>
      <c r="BX22" s="43">
        <v>171.6</v>
      </c>
      <c r="BY22" s="22">
        <f t="shared" si="12"/>
        <v>95.70552147239263</v>
      </c>
      <c r="BZ22" s="30">
        <v>44.8</v>
      </c>
      <c r="CA22" s="30"/>
      <c r="CB22" s="22">
        <f t="shared" si="13"/>
        <v>0</v>
      </c>
      <c r="CC22" s="30">
        <v>26.4</v>
      </c>
      <c r="CD22" s="30"/>
      <c r="CE22" s="22">
        <f t="shared" si="14"/>
        <v>0</v>
      </c>
      <c r="CF22" s="8"/>
      <c r="CG22" s="8"/>
    </row>
    <row r="23" spans="1:85" ht="16.5" customHeight="1">
      <c r="A23" s="21">
        <v>10</v>
      </c>
      <c r="B23" s="26" t="s">
        <v>24</v>
      </c>
      <c r="C23" s="22">
        <f t="shared" si="15"/>
        <v>1164.2</v>
      </c>
      <c r="D23" s="22">
        <f t="shared" si="16"/>
        <v>574.8</v>
      </c>
      <c r="E23" s="22">
        <f t="shared" si="0"/>
        <v>49.37295997251331</v>
      </c>
      <c r="F23" s="23">
        <f t="shared" si="17"/>
        <v>142.5</v>
      </c>
      <c r="G23" s="23">
        <f t="shared" si="18"/>
        <v>233.5</v>
      </c>
      <c r="H23" s="22">
        <f t="shared" si="1"/>
        <v>163.859649122807</v>
      </c>
      <c r="I23" s="24">
        <f>+L23+O23+R23+U23+X23</f>
        <v>116.5</v>
      </c>
      <c r="J23" s="23">
        <f>+M23+P23+S23+V23+Y23</f>
        <v>86.10000000000001</v>
      </c>
      <c r="K23" s="22">
        <f t="shared" si="4"/>
        <v>73.90557939914164</v>
      </c>
      <c r="L23" s="28">
        <v>50.4</v>
      </c>
      <c r="M23" s="38">
        <v>49.6</v>
      </c>
      <c r="N23" s="22">
        <f t="shared" si="19"/>
        <v>98.41269841269842</v>
      </c>
      <c r="O23" s="28">
        <v>0.9</v>
      </c>
      <c r="P23" s="38"/>
      <c r="Q23" s="22">
        <f>P23/O23*100</f>
        <v>0</v>
      </c>
      <c r="R23" s="28">
        <v>4.3</v>
      </c>
      <c r="S23" s="38">
        <v>-0.8</v>
      </c>
      <c r="T23" s="22">
        <f t="shared" si="6"/>
        <v>-18.6046511627907</v>
      </c>
      <c r="U23" s="28">
        <v>56.9</v>
      </c>
      <c r="V23" s="38">
        <v>34.4</v>
      </c>
      <c r="W23" s="22">
        <f>V23/U23*100</f>
        <v>60.45694200351493</v>
      </c>
      <c r="X23" s="25">
        <v>4</v>
      </c>
      <c r="Y23" s="41">
        <v>2.9</v>
      </c>
      <c r="Z23" s="22">
        <f t="shared" si="23"/>
        <v>72.5</v>
      </c>
      <c r="AA23" s="24">
        <f>+AD23+AJ23+AM23+AV23+AY23-3.2</f>
        <v>26</v>
      </c>
      <c r="AB23" s="24">
        <f>+AE23+AK23+AT23+AN23+AQ23+AW23+AZ23+7.1</f>
        <v>147.4</v>
      </c>
      <c r="AC23" s="27" t="s">
        <v>55</v>
      </c>
      <c r="AD23" s="28">
        <v>18</v>
      </c>
      <c r="AE23" s="38">
        <v>17.7</v>
      </c>
      <c r="AF23" s="27">
        <f t="shared" si="22"/>
        <v>98.33333333333333</v>
      </c>
      <c r="AG23" s="23"/>
      <c r="AH23" s="23"/>
      <c r="AI23" s="22"/>
      <c r="AJ23" s="28">
        <v>1</v>
      </c>
      <c r="AK23" s="38">
        <v>0.7</v>
      </c>
      <c r="AL23" s="22">
        <f t="shared" si="24"/>
        <v>70</v>
      </c>
      <c r="AM23" s="23"/>
      <c r="AN23" s="23"/>
      <c r="AO23" s="22"/>
      <c r="AP23" s="22"/>
      <c r="AQ23" s="41">
        <v>2.9</v>
      </c>
      <c r="AR23" s="22"/>
      <c r="AS23" s="22"/>
      <c r="AT23" s="41">
        <v>6.5</v>
      </c>
      <c r="AU23" s="22"/>
      <c r="AV23" s="25">
        <v>10.2</v>
      </c>
      <c r="AW23" s="41">
        <v>112.5</v>
      </c>
      <c r="AX23" s="27" t="s">
        <v>60</v>
      </c>
      <c r="AY23" s="23"/>
      <c r="AZ23" s="40"/>
      <c r="BA23" s="22"/>
      <c r="BB23" s="28">
        <v>1021.7</v>
      </c>
      <c r="BC23" s="38">
        <v>341.3</v>
      </c>
      <c r="BD23" s="22">
        <f t="shared" si="7"/>
        <v>33.40510913183909</v>
      </c>
      <c r="BE23" s="28">
        <v>233.3</v>
      </c>
      <c r="BF23" s="38">
        <v>223.9</v>
      </c>
      <c r="BG23" s="22">
        <f t="shared" si="8"/>
        <v>95.970852978997</v>
      </c>
      <c r="BH23" s="22"/>
      <c r="BI23" s="39">
        <v>60.4</v>
      </c>
      <c r="BJ23" s="22"/>
      <c r="BK23" s="30">
        <v>948</v>
      </c>
      <c r="BL23" s="43">
        <v>540.3</v>
      </c>
      <c r="BM23" s="22">
        <f t="shared" si="9"/>
        <v>56.99367088607594</v>
      </c>
      <c r="BN23" s="22">
        <v>221.9</v>
      </c>
      <c r="BO23" s="39">
        <v>272</v>
      </c>
      <c r="BP23" s="22">
        <f t="shared" si="10"/>
        <v>122.57773771969356</v>
      </c>
      <c r="BQ23" s="22"/>
      <c r="BR23" s="39">
        <v>33.1</v>
      </c>
      <c r="BS23" s="22"/>
      <c r="BT23" s="22">
        <v>79.7</v>
      </c>
      <c r="BU23" s="39">
        <v>72.1</v>
      </c>
      <c r="BV23" s="22">
        <f t="shared" si="11"/>
        <v>90.46424090338769</v>
      </c>
      <c r="BW23" s="30">
        <v>635.3</v>
      </c>
      <c r="BX23" s="43">
        <v>148.8</v>
      </c>
      <c r="BY23" s="22">
        <f t="shared" si="12"/>
        <v>23.4220053518023</v>
      </c>
      <c r="BZ23" s="30">
        <v>35.1</v>
      </c>
      <c r="CA23" s="30"/>
      <c r="CB23" s="22">
        <f t="shared" si="13"/>
        <v>0</v>
      </c>
      <c r="CC23" s="29">
        <v>8.6</v>
      </c>
      <c r="CD23" s="30"/>
      <c r="CE23" s="22">
        <f t="shared" si="14"/>
        <v>0</v>
      </c>
      <c r="CF23" s="8"/>
      <c r="CG23" s="8"/>
    </row>
    <row r="24" spans="1:85" ht="19.5" customHeight="1">
      <c r="A24" s="21">
        <v>11</v>
      </c>
      <c r="B24" s="26" t="s">
        <v>25</v>
      </c>
      <c r="C24" s="22">
        <f t="shared" si="15"/>
        <v>550.2</v>
      </c>
      <c r="D24" s="22">
        <f t="shared" si="16"/>
        <v>580.4</v>
      </c>
      <c r="E24" s="22">
        <f t="shared" si="0"/>
        <v>105.4889131225009</v>
      </c>
      <c r="F24" s="23">
        <f t="shared" si="17"/>
        <v>142.3</v>
      </c>
      <c r="G24" s="23">
        <f t="shared" si="18"/>
        <v>93.69999999999999</v>
      </c>
      <c r="H24" s="22">
        <f t="shared" si="1"/>
        <v>65.84680252986647</v>
      </c>
      <c r="I24" s="24">
        <f>+L24+O24+R24+U24+X24</f>
        <v>74.69999999999999</v>
      </c>
      <c r="J24" s="23">
        <f>+M24+P24+S24+V24+Y24</f>
        <v>47.6</v>
      </c>
      <c r="K24" s="22">
        <f t="shared" si="4"/>
        <v>63.7215528781794</v>
      </c>
      <c r="L24" s="28">
        <v>30.1</v>
      </c>
      <c r="M24" s="38">
        <v>34.5</v>
      </c>
      <c r="N24" s="22">
        <f t="shared" si="19"/>
        <v>114.61794019933554</v>
      </c>
      <c r="O24" s="28">
        <v>0.2</v>
      </c>
      <c r="P24" s="38">
        <v>0.6</v>
      </c>
      <c r="Q24" s="22">
        <f>P24/O24*100</f>
        <v>299.99999999999994</v>
      </c>
      <c r="R24" s="28">
        <v>5.6</v>
      </c>
      <c r="S24" s="38">
        <v>0.7</v>
      </c>
      <c r="T24" s="22">
        <f t="shared" si="6"/>
        <v>12.5</v>
      </c>
      <c r="U24" s="28">
        <v>5.3</v>
      </c>
      <c r="V24" s="38">
        <v>7.3</v>
      </c>
      <c r="W24" s="22">
        <f>V24/U24*100</f>
        <v>137.73584905660377</v>
      </c>
      <c r="X24" s="25">
        <v>33.5</v>
      </c>
      <c r="Y24" s="41">
        <v>4.5</v>
      </c>
      <c r="Z24" s="22">
        <f>Y24/X24*100</f>
        <v>13.432835820895523</v>
      </c>
      <c r="AA24" s="24">
        <f t="shared" si="20"/>
        <v>67.60000000000001</v>
      </c>
      <c r="AB24" s="24">
        <f>+AE24+AK24+AT24+AN24+AQ24+AW24+AZ24+23.5</f>
        <v>46.099999999999994</v>
      </c>
      <c r="AC24" s="22">
        <f t="shared" si="21"/>
        <v>68.19526627218934</v>
      </c>
      <c r="AD24" s="28">
        <v>41.2</v>
      </c>
      <c r="AE24" s="38">
        <v>9.6</v>
      </c>
      <c r="AF24" s="22">
        <f t="shared" si="22"/>
        <v>23.300970873786405</v>
      </c>
      <c r="AG24" s="23"/>
      <c r="AH24" s="23"/>
      <c r="AI24" s="22"/>
      <c r="AJ24" s="28">
        <v>4.1</v>
      </c>
      <c r="AK24" s="38">
        <v>10.2</v>
      </c>
      <c r="AL24" s="22">
        <f t="shared" si="24"/>
        <v>248.78048780487805</v>
      </c>
      <c r="AM24" s="23"/>
      <c r="AN24" s="23"/>
      <c r="AO24" s="22"/>
      <c r="AP24" s="22"/>
      <c r="AQ24" s="39">
        <v>2.8</v>
      </c>
      <c r="AR24" s="22"/>
      <c r="AS24" s="22"/>
      <c r="AT24" s="39"/>
      <c r="AU24" s="22"/>
      <c r="AV24" s="25">
        <v>22.3</v>
      </c>
      <c r="AW24" s="41"/>
      <c r="AX24" s="22">
        <f t="shared" si="25"/>
        <v>0</v>
      </c>
      <c r="AY24" s="22"/>
      <c r="AZ24" s="39"/>
      <c r="BA24" s="22"/>
      <c r="BB24" s="23">
        <v>407.9</v>
      </c>
      <c r="BC24" s="38">
        <v>486.7</v>
      </c>
      <c r="BD24" s="22">
        <f t="shared" si="7"/>
        <v>119.3184604069625</v>
      </c>
      <c r="BE24" s="28">
        <v>361.9</v>
      </c>
      <c r="BF24" s="38">
        <v>423.8</v>
      </c>
      <c r="BG24" s="22">
        <f t="shared" si="8"/>
        <v>117.10417242332136</v>
      </c>
      <c r="BH24" s="22"/>
      <c r="BI24" s="39">
        <v>5.9</v>
      </c>
      <c r="BJ24" s="22"/>
      <c r="BK24" s="29">
        <v>708.6</v>
      </c>
      <c r="BL24" s="45">
        <v>527.7</v>
      </c>
      <c r="BM24" s="22">
        <f t="shared" si="9"/>
        <v>74.47078746824725</v>
      </c>
      <c r="BN24" s="32">
        <v>271.7</v>
      </c>
      <c r="BO24" s="46">
        <v>255.4</v>
      </c>
      <c r="BP24" s="22">
        <f t="shared" si="10"/>
        <v>94.00073610599927</v>
      </c>
      <c r="BQ24" s="22"/>
      <c r="BR24" s="39">
        <v>26.3</v>
      </c>
      <c r="BS24" s="27"/>
      <c r="BT24" s="22">
        <v>167.9</v>
      </c>
      <c r="BU24" s="39">
        <v>85.2</v>
      </c>
      <c r="BV24" s="22">
        <f t="shared" si="11"/>
        <v>50.74449076831448</v>
      </c>
      <c r="BW24" s="30">
        <v>259.1</v>
      </c>
      <c r="BX24" s="43">
        <v>147.4</v>
      </c>
      <c r="BY24" s="22">
        <f t="shared" si="12"/>
        <v>56.88923195677344</v>
      </c>
      <c r="BZ24" s="30">
        <v>35.1</v>
      </c>
      <c r="CA24" s="30"/>
      <c r="CB24" s="22">
        <f t="shared" si="13"/>
        <v>0</v>
      </c>
      <c r="CC24" s="29">
        <v>96.1</v>
      </c>
      <c r="CD24" s="29"/>
      <c r="CE24" s="22">
        <f t="shared" si="14"/>
        <v>0</v>
      </c>
      <c r="CF24" s="8"/>
      <c r="CG24" s="8"/>
    </row>
    <row r="25" spans="1:85" s="3" customFormat="1" ht="24.75" customHeight="1">
      <c r="A25" s="110" t="s">
        <v>26</v>
      </c>
      <c r="B25" s="110"/>
      <c r="C25" s="22">
        <f>SUM(C14:C24)</f>
        <v>11322.6</v>
      </c>
      <c r="D25" s="22">
        <f>SUM(D14:D24)</f>
        <v>6767.1</v>
      </c>
      <c r="E25" s="22">
        <f t="shared" si="0"/>
        <v>59.76630809178104</v>
      </c>
      <c r="F25" s="22">
        <f>SUM(F14:F24)</f>
        <v>2065.6000000000004</v>
      </c>
      <c r="G25" s="22">
        <f>SUM(G14:G24)</f>
        <v>2526.3</v>
      </c>
      <c r="H25" s="22">
        <f>G25/F25*100</f>
        <v>122.30344694035631</v>
      </c>
      <c r="I25" s="22">
        <f>SUM(I14:I24)</f>
        <v>1059.6</v>
      </c>
      <c r="J25" s="22">
        <f>SUM(J14:J24)</f>
        <v>875.7</v>
      </c>
      <c r="K25" s="22">
        <f>J25/I25*100</f>
        <v>82.64439411098529</v>
      </c>
      <c r="L25" s="22">
        <f>SUM(L14:L24)</f>
        <v>410.8</v>
      </c>
      <c r="M25" s="22">
        <f>SUM(M14:M24)</f>
        <v>568.1</v>
      </c>
      <c r="N25" s="22">
        <f>M25/L25*100</f>
        <v>138.29113924050634</v>
      </c>
      <c r="O25" s="22">
        <f>SUM(O14:O24)</f>
        <v>7.1000000000000005</v>
      </c>
      <c r="P25" s="22">
        <f>SUM(P14:P24)</f>
        <v>15.200000000000001</v>
      </c>
      <c r="Q25" s="22">
        <f>P25/O25*100</f>
        <v>214.0845070422535</v>
      </c>
      <c r="R25" s="22">
        <f>SUM(R14:R24)</f>
        <v>32.2</v>
      </c>
      <c r="S25" s="22">
        <f>SUM(S14:S24)</f>
        <v>4.5</v>
      </c>
      <c r="T25" s="22">
        <f>S25/R25*100</f>
        <v>13.975155279503104</v>
      </c>
      <c r="U25" s="22">
        <f>SUM(U14:U24)</f>
        <v>286.40000000000003</v>
      </c>
      <c r="V25" s="22">
        <f>SUM(V14:V24)</f>
        <v>252.30000000000004</v>
      </c>
      <c r="W25" s="22">
        <f>V25/U25*100</f>
        <v>88.09357541899442</v>
      </c>
      <c r="X25" s="22">
        <f>SUM(X14:X24)</f>
        <v>312.6</v>
      </c>
      <c r="Y25" s="22">
        <f>SUM(Y14:Y24)</f>
        <v>35.6</v>
      </c>
      <c r="Z25" s="22">
        <f t="shared" si="23"/>
        <v>11.388355726167626</v>
      </c>
      <c r="AA25" s="22">
        <f>SUM(AA14:AA24)</f>
        <v>1006.0000000000001</v>
      </c>
      <c r="AB25" s="22">
        <f>SUM(AB14:AB24)</f>
        <v>1650.6</v>
      </c>
      <c r="AC25" s="22">
        <f t="shared" si="21"/>
        <v>164.07554671968188</v>
      </c>
      <c r="AD25" s="22">
        <f>SUM(AD14:AD24)</f>
        <v>493.50000000000006</v>
      </c>
      <c r="AE25" s="22">
        <f>SUM(AE14:AE24)</f>
        <v>284.1</v>
      </c>
      <c r="AF25" s="22">
        <f>AE25/AD25*100</f>
        <v>57.56838905775076</v>
      </c>
      <c r="AG25" s="22">
        <f>SUM(AG14:AG24)</f>
        <v>0</v>
      </c>
      <c r="AH25" s="22">
        <f>SUM(AH14:AH24)</f>
        <v>0</v>
      </c>
      <c r="AI25" s="22">
        <v>0</v>
      </c>
      <c r="AJ25" s="22">
        <f>SUM(AJ14:AJ24)</f>
        <v>22.5</v>
      </c>
      <c r="AK25" s="22">
        <f>SUM(AK14:AK24)</f>
        <v>17.6</v>
      </c>
      <c r="AL25" s="22">
        <f t="shared" si="24"/>
        <v>78.22222222222223</v>
      </c>
      <c r="AM25" s="22">
        <f>SUM(AM14:AM24)</f>
        <v>0.6</v>
      </c>
      <c r="AN25" s="22">
        <f>SUM(AN14:AN24)</f>
        <v>0.4</v>
      </c>
      <c r="AO25" s="22">
        <f>AN25/AM25*100</f>
        <v>66.66666666666667</v>
      </c>
      <c r="AP25" s="22">
        <f>SUM(AP14:AP24)</f>
        <v>0</v>
      </c>
      <c r="AQ25" s="22">
        <f>SUM(AQ14:AQ24)</f>
        <v>26.299999999999997</v>
      </c>
      <c r="AR25" s="22" t="e">
        <f>AQ25/AP25*100</f>
        <v>#DIV/0!</v>
      </c>
      <c r="AS25" s="22">
        <f>SUM(AS14:AS24)</f>
        <v>0</v>
      </c>
      <c r="AT25" s="22">
        <f>SUM(AT14:AT24)</f>
        <v>41.7</v>
      </c>
      <c r="AU25" s="22" t="e">
        <f>AT25/AS25*100</f>
        <v>#DIV/0!</v>
      </c>
      <c r="AV25" s="25">
        <f>SUM(AV14:AV24)</f>
        <v>447.3</v>
      </c>
      <c r="AW25" s="22">
        <f>SUM(AW14:AW24)</f>
        <v>962.7</v>
      </c>
      <c r="AX25" s="22">
        <f t="shared" si="25"/>
        <v>215.22468142186452</v>
      </c>
      <c r="AY25" s="25">
        <f>SUM(AY14:AY24)</f>
        <v>45.2</v>
      </c>
      <c r="AZ25" s="22">
        <f>SUM(AZ14:AZ24)</f>
        <v>255.9</v>
      </c>
      <c r="BA25" s="22">
        <f>AZ25/AY25*100</f>
        <v>566.150442477876</v>
      </c>
      <c r="BB25" s="22">
        <f>SUM(BB14:BB24)</f>
        <v>9257</v>
      </c>
      <c r="BC25" s="22">
        <f>SUM(BC14:BC24)</f>
        <v>4240.8</v>
      </c>
      <c r="BD25" s="22">
        <f>BC25/BB25*100</f>
        <v>45.8118180836124</v>
      </c>
      <c r="BE25" s="22">
        <f>SUM(BE14:BE24)</f>
        <v>3554.6000000000004</v>
      </c>
      <c r="BF25" s="22">
        <f>SUM(BF14:BF24)</f>
        <v>3379.8000000000006</v>
      </c>
      <c r="BG25" s="22">
        <f>BF25/BE25*100</f>
        <v>95.08242840263321</v>
      </c>
      <c r="BH25" s="22">
        <f>SUM(BH14:BH24)</f>
        <v>0</v>
      </c>
      <c r="BI25" s="22">
        <f>SUM(BI14:BI24)</f>
        <v>234</v>
      </c>
      <c r="BJ25" s="22" t="e">
        <f>BI25/BH25*100</f>
        <v>#DIV/0!</v>
      </c>
      <c r="BK25" s="22">
        <f>SUM(BK14:BK24)</f>
        <v>6284.6</v>
      </c>
      <c r="BL25" s="22">
        <f>SUM(BL14:BL24)</f>
        <v>5806.5</v>
      </c>
      <c r="BM25" s="22">
        <f>BL25/BK25*100</f>
        <v>92.3925150367565</v>
      </c>
      <c r="BN25" s="25">
        <f>SUM(BN14:BN24)</f>
        <v>2477.2999999999997</v>
      </c>
      <c r="BO25" s="22">
        <f>SUM(BO14:BO24)</f>
        <v>3234.8000000000006</v>
      </c>
      <c r="BP25" s="22">
        <f>BO25/BN25*100</f>
        <v>130.57764501675214</v>
      </c>
      <c r="BQ25" s="25">
        <f>SUM(BQ14:BQ24)</f>
        <v>39</v>
      </c>
      <c r="BR25" s="22">
        <f>SUM(BR14:BR24)</f>
        <v>141.10000000000002</v>
      </c>
      <c r="BS25" s="22">
        <f>BR25/BQ25*100</f>
        <v>361.7948717948718</v>
      </c>
      <c r="BT25" s="22">
        <f>SUM(BT14:BT24)</f>
        <v>1275.4000000000003</v>
      </c>
      <c r="BU25" s="22">
        <f>SUM(BU14:BU24)</f>
        <v>546.5000000000001</v>
      </c>
      <c r="BV25" s="22">
        <f>BU25/BT25*100</f>
        <v>42.849302179708324</v>
      </c>
      <c r="BW25" s="22">
        <f>SUM(BW14:BW24)</f>
        <v>2377.9</v>
      </c>
      <c r="BX25" s="22">
        <f>SUM(BX14:BX24)</f>
        <v>1628.9</v>
      </c>
      <c r="BY25" s="22">
        <f>BX25/BW25*100</f>
        <v>68.501619075655</v>
      </c>
      <c r="BZ25" s="22">
        <f>SUM(BZ14:BZ24)</f>
        <v>480.1000000000001</v>
      </c>
      <c r="CA25" s="22">
        <f>SUM(CA14:CA24)</f>
        <v>0</v>
      </c>
      <c r="CB25" s="22">
        <f>CA25/BZ25*100</f>
        <v>0</v>
      </c>
      <c r="CC25" s="22">
        <f>SUM(CC14:CC24)</f>
        <v>256.7</v>
      </c>
      <c r="CD25" s="22">
        <f>SUM(CD14:CD24)</f>
        <v>0</v>
      </c>
      <c r="CE25" s="22">
        <f>CD25/CC25*100</f>
        <v>0</v>
      </c>
      <c r="CF25" s="15"/>
      <c r="CG25" s="15"/>
    </row>
    <row r="26" spans="1:85" ht="12.75">
      <c r="A26" s="4"/>
      <c r="B26" s="4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  <c r="AW26" s="6"/>
      <c r="AX26" s="6"/>
      <c r="AY26" s="6"/>
      <c r="AZ26" s="6"/>
      <c r="BA26" s="6"/>
      <c r="BB26" s="6"/>
      <c r="BC26" s="6"/>
      <c r="BD26" s="6"/>
      <c r="BE26" s="6"/>
      <c r="BF26" s="6"/>
      <c r="BG26" s="6"/>
      <c r="BH26" s="6"/>
      <c r="BI26" s="6"/>
      <c r="BJ26" s="6"/>
      <c r="BK26" s="6"/>
      <c r="BL26" s="6"/>
      <c r="BM26" s="6"/>
      <c r="BN26" s="6"/>
      <c r="BO26" s="6"/>
      <c r="BP26" s="6"/>
      <c r="BQ26" s="6"/>
      <c r="BR26" s="6"/>
      <c r="BS26" s="6"/>
      <c r="BT26" s="6"/>
      <c r="BU26" s="6"/>
      <c r="BV26" s="6"/>
      <c r="BW26" s="6"/>
      <c r="BX26" s="6"/>
      <c r="BY26" s="6"/>
      <c r="BZ26" s="6"/>
      <c r="CA26" s="6"/>
      <c r="CB26" s="6"/>
      <c r="CC26" s="6"/>
      <c r="CD26" s="6"/>
      <c r="CE26" s="6"/>
      <c r="CF26" s="8"/>
      <c r="CG26" s="8"/>
    </row>
    <row r="27" spans="1:85" ht="12.75">
      <c r="A27" s="8"/>
      <c r="B27" s="8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  <c r="Y27" s="8"/>
      <c r="Z27" s="8"/>
      <c r="AA27" s="8"/>
      <c r="AB27" s="8"/>
      <c r="AC27" s="8"/>
      <c r="AD27" s="8"/>
      <c r="AE27" s="8"/>
      <c r="AF27" s="8"/>
      <c r="AG27" s="8"/>
      <c r="AH27" s="8"/>
      <c r="AI27" s="8"/>
      <c r="AJ27" s="8"/>
      <c r="AK27" s="8"/>
      <c r="AL27" s="8"/>
      <c r="AM27" s="8"/>
      <c r="AN27" s="8"/>
      <c r="AO27" s="8"/>
      <c r="AP27" s="8"/>
      <c r="AQ27" s="8"/>
      <c r="AR27" s="8"/>
      <c r="AS27" s="8"/>
      <c r="AT27" s="8"/>
      <c r="AU27" s="8"/>
      <c r="AV27" s="8"/>
      <c r="AW27" s="8"/>
      <c r="AX27" s="8"/>
      <c r="AY27" s="8"/>
      <c r="AZ27" s="8"/>
      <c r="BA27" s="8"/>
      <c r="BB27" s="8"/>
      <c r="BC27" s="8"/>
      <c r="BD27" s="8"/>
      <c r="BE27" s="16"/>
      <c r="BF27" s="8"/>
      <c r="BG27" s="8"/>
      <c r="BH27" s="8"/>
      <c r="BI27" s="8"/>
      <c r="BJ27" s="8"/>
      <c r="BK27" s="8"/>
      <c r="BL27" s="8"/>
      <c r="BM27" s="8"/>
      <c r="BN27" s="8"/>
      <c r="BO27" s="8"/>
      <c r="BP27" s="8"/>
      <c r="BQ27" s="8"/>
      <c r="BR27" s="8"/>
      <c r="BS27" s="8"/>
      <c r="BT27" s="8"/>
      <c r="BU27" s="8"/>
      <c r="BV27" s="8"/>
      <c r="BW27" s="8"/>
      <c r="BX27" s="8"/>
      <c r="BY27" s="8"/>
      <c r="BZ27" s="8"/>
      <c r="CA27" s="8"/>
      <c r="CB27" s="8"/>
      <c r="CC27" s="8"/>
      <c r="CD27" s="8"/>
      <c r="CE27" s="8"/>
      <c r="CF27" s="8"/>
      <c r="CG27" s="8"/>
    </row>
    <row r="28" spans="1:85" ht="12.75">
      <c r="A28" s="8"/>
      <c r="B28" s="8"/>
      <c r="C28" s="8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8"/>
      <c r="AF28" s="8"/>
      <c r="AG28" s="8"/>
      <c r="AH28" s="8"/>
      <c r="AI28" s="8"/>
      <c r="AJ28" s="8"/>
      <c r="AK28" s="8"/>
      <c r="AL28" s="8"/>
      <c r="AM28" s="8"/>
      <c r="AN28" s="8"/>
      <c r="AO28" s="8"/>
      <c r="AP28" s="8"/>
      <c r="AQ28" s="8"/>
      <c r="AR28" s="8"/>
      <c r="AS28" s="8"/>
      <c r="AT28" s="8"/>
      <c r="AU28" s="8"/>
      <c r="AV28" s="8"/>
      <c r="AW28" s="8"/>
      <c r="AX28" s="8"/>
      <c r="AY28" s="8"/>
      <c r="AZ28" s="8"/>
      <c r="BA28" s="8"/>
      <c r="BB28" s="8"/>
      <c r="BC28" s="8"/>
      <c r="BD28" s="8"/>
      <c r="BE28" s="16"/>
      <c r="BF28" s="8"/>
      <c r="BG28" s="8"/>
      <c r="BH28" s="8"/>
      <c r="BI28" s="8"/>
      <c r="BJ28" s="8"/>
      <c r="BK28" s="8"/>
      <c r="BL28" s="8"/>
      <c r="BM28" s="8"/>
      <c r="BN28" s="8"/>
      <c r="BO28" s="8"/>
      <c r="BP28" s="8"/>
      <c r="BQ28" s="8"/>
      <c r="BR28" s="8"/>
      <c r="BS28" s="8"/>
      <c r="BT28" s="8"/>
      <c r="BU28" s="8"/>
      <c r="BV28" s="8"/>
      <c r="BW28" s="8"/>
      <c r="BX28" s="8"/>
      <c r="BY28" s="8"/>
      <c r="BZ28" s="8"/>
      <c r="CA28" s="8"/>
      <c r="CB28" s="8"/>
      <c r="CC28" s="8"/>
      <c r="CD28" s="8"/>
      <c r="CE28" s="8"/>
      <c r="CF28" s="8"/>
      <c r="CG28" s="8"/>
    </row>
    <row r="29" spans="1:85" ht="12.75">
      <c r="A29" s="8"/>
      <c r="B29" s="8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  <c r="Y29" s="8"/>
      <c r="Z29" s="8"/>
      <c r="AA29" s="8"/>
      <c r="AB29" s="8"/>
      <c r="AC29" s="8"/>
      <c r="AD29" s="8"/>
      <c r="AE29" s="8"/>
      <c r="AF29" s="8"/>
      <c r="AG29" s="8"/>
      <c r="AH29" s="8"/>
      <c r="AI29" s="8"/>
      <c r="AJ29" s="8"/>
      <c r="AK29" s="8"/>
      <c r="AL29" s="8"/>
      <c r="AM29" s="8"/>
      <c r="AN29" s="8"/>
      <c r="AO29" s="8"/>
      <c r="AP29" s="8"/>
      <c r="AQ29" s="8"/>
      <c r="AR29" s="8"/>
      <c r="AS29" s="8"/>
      <c r="AT29" s="8"/>
      <c r="AU29" s="8"/>
      <c r="AV29" s="8"/>
      <c r="AW29" s="8"/>
      <c r="AX29" s="8"/>
      <c r="AY29" s="8"/>
      <c r="AZ29" s="8"/>
      <c r="BA29" s="8"/>
      <c r="BB29" s="8"/>
      <c r="BC29" s="8"/>
      <c r="BD29" s="8"/>
      <c r="BE29" s="16"/>
      <c r="BF29" s="8"/>
      <c r="BG29" s="8"/>
      <c r="BH29" s="8"/>
      <c r="BI29" s="8"/>
      <c r="BJ29" s="8"/>
      <c r="BK29" s="8"/>
      <c r="BL29" s="8"/>
      <c r="BM29" s="8"/>
      <c r="BN29" s="8"/>
      <c r="BO29" s="8"/>
      <c r="BP29" s="8"/>
      <c r="BQ29" s="8"/>
      <c r="BR29" s="8"/>
      <c r="BS29" s="8"/>
      <c r="BT29" s="8"/>
      <c r="BU29" s="8"/>
      <c r="BV29" s="8"/>
      <c r="BW29" s="8"/>
      <c r="BX29" s="8"/>
      <c r="BY29" s="8"/>
      <c r="BZ29" s="8"/>
      <c r="CA29" s="8"/>
      <c r="CB29" s="8"/>
      <c r="CC29" s="8"/>
      <c r="CD29" s="8"/>
      <c r="CE29" s="8"/>
      <c r="CF29" s="8"/>
      <c r="CG29" s="8"/>
    </row>
    <row r="30" spans="1:85" ht="12.75">
      <c r="A30" s="8"/>
      <c r="B30" s="8"/>
      <c r="C30" s="8"/>
      <c r="D30" s="8"/>
      <c r="E30" s="8"/>
      <c r="F30" s="8"/>
      <c r="G30" s="8"/>
      <c r="H30" s="8"/>
      <c r="I30" s="8"/>
      <c r="J30" s="8"/>
      <c r="K30" s="8"/>
      <c r="L30" s="8"/>
      <c r="M30" s="8"/>
      <c r="N30" s="8"/>
      <c r="O30" s="8"/>
      <c r="P30" s="8"/>
      <c r="Q30" s="8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8"/>
      <c r="AF30" s="8"/>
      <c r="AG30" s="8"/>
      <c r="AH30" s="8"/>
      <c r="AI30" s="8"/>
      <c r="AJ30" s="8"/>
      <c r="AK30" s="8"/>
      <c r="AL30" s="8"/>
      <c r="AM30" s="8"/>
      <c r="AN30" s="8"/>
      <c r="AO30" s="8"/>
      <c r="AP30" s="8"/>
      <c r="AQ30" s="8"/>
      <c r="AR30" s="8"/>
      <c r="AS30" s="8"/>
      <c r="AT30" s="8"/>
      <c r="AU30" s="8"/>
      <c r="AV30" s="8"/>
      <c r="AW30" s="8"/>
      <c r="AX30" s="8"/>
      <c r="AY30" s="8"/>
      <c r="AZ30" s="8"/>
      <c r="BA30" s="8"/>
      <c r="BB30" s="8"/>
      <c r="BC30" s="8"/>
      <c r="BD30" s="8"/>
      <c r="BE30" s="16"/>
      <c r="BF30" s="8"/>
      <c r="BG30" s="8"/>
      <c r="BH30" s="8"/>
      <c r="BI30" s="8"/>
      <c r="BJ30" s="8"/>
      <c r="BK30" s="8"/>
      <c r="BL30" s="8"/>
      <c r="BM30" s="8"/>
      <c r="BN30" s="8"/>
      <c r="BO30" s="8"/>
      <c r="BP30" s="8"/>
      <c r="BQ30" s="8"/>
      <c r="BR30" s="8"/>
      <c r="BS30" s="8"/>
      <c r="BT30" s="8"/>
      <c r="BU30" s="8"/>
      <c r="BV30" s="8"/>
      <c r="BW30" s="8"/>
      <c r="BX30" s="8"/>
      <c r="BY30" s="8"/>
      <c r="BZ30" s="8"/>
      <c r="CA30" s="8"/>
      <c r="CB30" s="8"/>
      <c r="CC30" s="8"/>
      <c r="CD30" s="8"/>
      <c r="CE30" s="8"/>
      <c r="CF30" s="8"/>
      <c r="CG30" s="8"/>
    </row>
    <row r="31" spans="1:85" ht="12.75">
      <c r="A31" s="8"/>
      <c r="B31" s="8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  <c r="AI31" s="8"/>
      <c r="AJ31" s="8"/>
      <c r="AK31" s="8"/>
      <c r="AL31" s="8"/>
      <c r="AM31" s="8"/>
      <c r="AN31" s="8"/>
      <c r="AO31" s="8"/>
      <c r="AP31" s="8"/>
      <c r="AQ31" s="8"/>
      <c r="AR31" s="8"/>
      <c r="AS31" s="8"/>
      <c r="AT31" s="8"/>
      <c r="AU31" s="8"/>
      <c r="AV31" s="8"/>
      <c r="AW31" s="8"/>
      <c r="AX31" s="8"/>
      <c r="AY31" s="8"/>
      <c r="AZ31" s="8"/>
      <c r="BA31" s="8"/>
      <c r="BB31" s="8"/>
      <c r="BC31" s="8"/>
      <c r="BD31" s="8"/>
      <c r="BE31" s="16"/>
      <c r="BF31" s="8"/>
      <c r="BG31" s="8"/>
      <c r="BH31" s="8"/>
      <c r="BI31" s="8"/>
      <c r="BJ31" s="8"/>
      <c r="BK31" s="8"/>
      <c r="BL31" s="8"/>
      <c r="BM31" s="8"/>
      <c r="BN31" s="8"/>
      <c r="BO31" s="8"/>
      <c r="BP31" s="8"/>
      <c r="BQ31" s="8"/>
      <c r="BR31" s="8"/>
      <c r="BS31" s="8"/>
      <c r="BT31" s="8"/>
      <c r="BU31" s="8"/>
      <c r="BV31" s="8"/>
      <c r="BW31" s="8"/>
      <c r="BX31" s="8"/>
      <c r="BY31" s="8"/>
      <c r="BZ31" s="8"/>
      <c r="CA31" s="8"/>
      <c r="CB31" s="8"/>
      <c r="CC31" s="8"/>
      <c r="CD31" s="8"/>
      <c r="CE31" s="8"/>
      <c r="CF31" s="8"/>
      <c r="CG31" s="8"/>
    </row>
    <row r="32" spans="1:85" ht="12.75">
      <c r="A32" s="8"/>
      <c r="B32" s="8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  <c r="AI32" s="8"/>
      <c r="AJ32" s="8"/>
      <c r="AK32" s="8"/>
      <c r="AL32" s="8"/>
      <c r="AM32" s="8"/>
      <c r="AN32" s="8"/>
      <c r="AO32" s="8"/>
      <c r="AP32" s="8"/>
      <c r="AQ32" s="8"/>
      <c r="AR32" s="8"/>
      <c r="AS32" s="8"/>
      <c r="AT32" s="8"/>
      <c r="AU32" s="8"/>
      <c r="AV32" s="8"/>
      <c r="AW32" s="8"/>
      <c r="AX32" s="8"/>
      <c r="AY32" s="8"/>
      <c r="AZ32" s="8"/>
      <c r="BA32" s="8"/>
      <c r="BB32" s="8"/>
      <c r="BC32" s="8"/>
      <c r="BD32" s="8"/>
      <c r="BE32" s="16"/>
      <c r="BF32" s="8"/>
      <c r="BG32" s="8"/>
      <c r="BH32" s="8"/>
      <c r="BI32" s="8"/>
      <c r="BJ32" s="8"/>
      <c r="BK32" s="8"/>
      <c r="BL32" s="8"/>
      <c r="BM32" s="8"/>
      <c r="BN32" s="8"/>
      <c r="BO32" s="8"/>
      <c r="BP32" s="8"/>
      <c r="BQ32" s="8"/>
      <c r="BR32" s="8"/>
      <c r="BS32" s="8"/>
      <c r="BT32" s="8"/>
      <c r="BU32" s="8"/>
      <c r="BV32" s="8"/>
      <c r="BW32" s="8"/>
      <c r="BX32" s="8"/>
      <c r="BY32" s="8"/>
      <c r="BZ32" s="8"/>
      <c r="CA32" s="8"/>
      <c r="CB32" s="8"/>
      <c r="CC32" s="8"/>
      <c r="CD32" s="8"/>
      <c r="CE32" s="8"/>
      <c r="CF32" s="8"/>
      <c r="CG32" s="8"/>
    </row>
    <row r="33" spans="1:85" ht="12.75">
      <c r="A33" s="8"/>
      <c r="B33" s="8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  <c r="AI33" s="8"/>
      <c r="AJ33" s="8"/>
      <c r="AK33" s="8"/>
      <c r="AL33" s="8"/>
      <c r="AM33" s="8"/>
      <c r="AN33" s="8"/>
      <c r="AO33" s="8"/>
      <c r="AP33" s="8"/>
      <c r="AQ33" s="8"/>
      <c r="AR33" s="8"/>
      <c r="AS33" s="8"/>
      <c r="AT33" s="8"/>
      <c r="AU33" s="8"/>
      <c r="AV33" s="8"/>
      <c r="AW33" s="8"/>
      <c r="AX33" s="8"/>
      <c r="AY33" s="8"/>
      <c r="AZ33" s="8"/>
      <c r="BA33" s="8"/>
      <c r="BB33" s="8"/>
      <c r="BC33" s="8"/>
      <c r="BD33" s="8"/>
      <c r="BE33" s="16"/>
      <c r="BF33" s="8"/>
      <c r="BG33" s="8"/>
      <c r="BH33" s="8"/>
      <c r="BI33" s="8"/>
      <c r="BJ33" s="8"/>
      <c r="BK33" s="8"/>
      <c r="BL33" s="8"/>
      <c r="BM33" s="8"/>
      <c r="BN33" s="8"/>
      <c r="BO33" s="8"/>
      <c r="BP33" s="8"/>
      <c r="BQ33" s="8"/>
      <c r="BR33" s="8"/>
      <c r="BS33" s="8"/>
      <c r="BT33" s="8"/>
      <c r="BU33" s="8"/>
      <c r="BV33" s="8"/>
      <c r="BW33" s="8"/>
      <c r="BX33" s="8"/>
      <c r="BY33" s="8"/>
      <c r="BZ33" s="8"/>
      <c r="CA33" s="8"/>
      <c r="CB33" s="8"/>
      <c r="CC33" s="8"/>
      <c r="CD33" s="8"/>
      <c r="CE33" s="8"/>
      <c r="CF33" s="8"/>
      <c r="CG33" s="8"/>
    </row>
    <row r="34" spans="1:85" ht="12.75">
      <c r="A34" s="8"/>
      <c r="B34" s="8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16"/>
      <c r="BF34" s="8"/>
      <c r="BG34" s="8"/>
      <c r="BH34" s="8"/>
      <c r="BI34" s="8"/>
      <c r="BJ34" s="8"/>
      <c r="BK34" s="8"/>
      <c r="BL34" s="8"/>
      <c r="BM34" s="8"/>
      <c r="BN34" s="8"/>
      <c r="BO34" s="8"/>
      <c r="BP34" s="8"/>
      <c r="BQ34" s="8"/>
      <c r="BR34" s="8"/>
      <c r="BS34" s="8"/>
      <c r="BT34" s="8"/>
      <c r="BU34" s="8"/>
      <c r="BV34" s="8"/>
      <c r="BW34" s="8"/>
      <c r="BX34" s="8"/>
      <c r="BY34" s="8"/>
      <c r="BZ34" s="8"/>
      <c r="CA34" s="8"/>
      <c r="CB34" s="8"/>
      <c r="CC34" s="8"/>
      <c r="CD34" s="8"/>
      <c r="CE34" s="8"/>
      <c r="CF34" s="8"/>
      <c r="CG34" s="8"/>
    </row>
    <row r="35" spans="1:85" ht="12.75">
      <c r="A35" s="8"/>
      <c r="B35" s="8"/>
      <c r="C35" s="8"/>
      <c r="D35" s="8"/>
      <c r="E35" s="8"/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8"/>
      <c r="AF35" s="8"/>
      <c r="AG35" s="8"/>
      <c r="AH35" s="8"/>
      <c r="AI35" s="8"/>
      <c r="AJ35" s="8"/>
      <c r="AK35" s="8"/>
      <c r="AL35" s="8"/>
      <c r="AM35" s="8"/>
      <c r="AN35" s="8"/>
      <c r="AO35" s="8"/>
      <c r="AP35" s="8"/>
      <c r="AQ35" s="8"/>
      <c r="AR35" s="8"/>
      <c r="AS35" s="8"/>
      <c r="AT35" s="8"/>
      <c r="AU35" s="8"/>
      <c r="AV35" s="8"/>
      <c r="AW35" s="8"/>
      <c r="AX35" s="8"/>
      <c r="AY35" s="8"/>
      <c r="AZ35" s="8"/>
      <c r="BA35" s="8"/>
      <c r="BB35" s="8"/>
      <c r="BC35" s="8"/>
      <c r="BD35" s="8"/>
      <c r="BE35" s="16"/>
      <c r="BF35" s="8"/>
      <c r="BG35" s="8"/>
      <c r="BH35" s="8"/>
      <c r="BI35" s="8"/>
      <c r="BJ35" s="8"/>
      <c r="BK35" s="8"/>
      <c r="BL35" s="8"/>
      <c r="BM35" s="8"/>
      <c r="BN35" s="8"/>
      <c r="BO35" s="8"/>
      <c r="BP35" s="8"/>
      <c r="BQ35" s="8"/>
      <c r="BR35" s="8"/>
      <c r="BS35" s="8"/>
      <c r="BT35" s="8"/>
      <c r="BU35" s="8"/>
      <c r="BV35" s="8"/>
      <c r="BW35" s="8"/>
      <c r="BX35" s="8"/>
      <c r="BY35" s="8"/>
      <c r="BZ35" s="8"/>
      <c r="CA35" s="8"/>
      <c r="CB35" s="8"/>
      <c r="CC35" s="8"/>
      <c r="CD35" s="8"/>
      <c r="CE35" s="8"/>
      <c r="CF35" s="8"/>
      <c r="CG35" s="8"/>
    </row>
    <row r="36" spans="1:85" ht="12.75">
      <c r="A36" s="8"/>
      <c r="B36" s="8"/>
      <c r="C36" s="8"/>
      <c r="D36" s="8"/>
      <c r="E36" s="8"/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  <c r="X36" s="8"/>
      <c r="Y36" s="8"/>
      <c r="Z36" s="8"/>
      <c r="AA36" s="8"/>
      <c r="AB36" s="8"/>
      <c r="AC36" s="8"/>
      <c r="AD36" s="8"/>
      <c r="AE36" s="8"/>
      <c r="AF36" s="8"/>
      <c r="AG36" s="8"/>
      <c r="AH36" s="8"/>
      <c r="AI36" s="8"/>
      <c r="AJ36" s="8"/>
      <c r="AK36" s="8"/>
      <c r="AL36" s="8"/>
      <c r="AM36" s="8"/>
      <c r="AN36" s="8"/>
      <c r="AO36" s="8"/>
      <c r="AP36" s="8"/>
      <c r="AQ36" s="8"/>
      <c r="AR36" s="8"/>
      <c r="AS36" s="8"/>
      <c r="AT36" s="8"/>
      <c r="AU36" s="8"/>
      <c r="AV36" s="8"/>
      <c r="AW36" s="8"/>
      <c r="AX36" s="8"/>
      <c r="AY36" s="8"/>
      <c r="AZ36" s="8"/>
      <c r="BA36" s="8"/>
      <c r="BB36" s="8"/>
      <c r="BC36" s="8"/>
      <c r="BD36" s="8"/>
      <c r="BE36" s="16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8"/>
      <c r="BZ36" s="8"/>
      <c r="CA36" s="8"/>
      <c r="CB36" s="8"/>
      <c r="CC36" s="8"/>
      <c r="CD36" s="8"/>
      <c r="CE36" s="8"/>
      <c r="CF36" s="8"/>
      <c r="CG36" s="8"/>
    </row>
    <row r="37" spans="1:85" ht="12.75">
      <c r="A37" s="8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8"/>
      <c r="V37" s="8"/>
      <c r="W37" s="8"/>
      <c r="X37" s="8"/>
      <c r="Y37" s="8"/>
      <c r="Z37" s="8"/>
      <c r="AA37" s="8"/>
      <c r="AB37" s="8"/>
      <c r="AC37" s="8"/>
      <c r="AD37" s="8"/>
      <c r="AE37" s="8"/>
      <c r="AF37" s="8"/>
      <c r="AG37" s="8"/>
      <c r="AH37" s="8"/>
      <c r="AI37" s="8"/>
      <c r="AJ37" s="8"/>
      <c r="AK37" s="8"/>
      <c r="AL37" s="8"/>
      <c r="AM37" s="8"/>
      <c r="AN37" s="8"/>
      <c r="AO37" s="8"/>
      <c r="AP37" s="8"/>
      <c r="AQ37" s="8"/>
      <c r="AR37" s="8"/>
      <c r="AS37" s="8"/>
      <c r="AT37" s="8"/>
      <c r="AU37" s="8"/>
      <c r="AV37" s="8"/>
      <c r="AW37" s="8"/>
      <c r="AX37" s="8"/>
      <c r="AY37" s="8"/>
      <c r="AZ37" s="8"/>
      <c r="BA37" s="8"/>
      <c r="BB37" s="8"/>
      <c r="BC37" s="8"/>
      <c r="BD37" s="8"/>
      <c r="BE37" s="16"/>
      <c r="BF37" s="8"/>
      <c r="BG37" s="8"/>
      <c r="BH37" s="8"/>
      <c r="BI37" s="8"/>
      <c r="BJ37" s="8"/>
      <c r="BK37" s="8"/>
      <c r="BL37" s="8"/>
      <c r="BM37" s="8"/>
      <c r="BN37" s="8"/>
      <c r="BO37" s="8"/>
      <c r="BP37" s="8"/>
      <c r="BQ37" s="8"/>
      <c r="BR37" s="8"/>
      <c r="BS37" s="8"/>
      <c r="BT37" s="8"/>
      <c r="BU37" s="8"/>
      <c r="BV37" s="8"/>
      <c r="BW37" s="8"/>
      <c r="BX37" s="8"/>
      <c r="BY37" s="8"/>
      <c r="BZ37" s="8"/>
      <c r="CA37" s="8"/>
      <c r="CB37" s="8"/>
      <c r="CC37" s="8"/>
      <c r="CD37" s="8"/>
      <c r="CE37" s="8"/>
      <c r="CF37" s="8"/>
      <c r="CG37" s="8"/>
    </row>
    <row r="38" spans="1:85" ht="12.75">
      <c r="A38" s="8"/>
      <c r="B38" s="8"/>
      <c r="C38" s="8"/>
      <c r="D38" s="8"/>
      <c r="E38" s="8"/>
      <c r="F38" s="8"/>
      <c r="G38" s="8"/>
      <c r="H38" s="8"/>
      <c r="I38" s="8"/>
      <c r="J38" s="8"/>
      <c r="K38" s="8"/>
      <c r="L38" s="8"/>
      <c r="M38" s="8"/>
      <c r="N38" s="8"/>
      <c r="O38" s="8"/>
      <c r="P38" s="8"/>
      <c r="Q38" s="8"/>
      <c r="R38" s="8"/>
      <c r="S38" s="8"/>
      <c r="T38" s="8"/>
      <c r="U38" s="8"/>
      <c r="V38" s="8"/>
      <c r="W38" s="8"/>
      <c r="X38" s="8"/>
      <c r="Y38" s="8"/>
      <c r="Z38" s="8"/>
      <c r="AA38" s="8"/>
      <c r="AB38" s="8"/>
      <c r="AC38" s="8"/>
      <c r="AD38" s="8"/>
      <c r="AE38" s="8"/>
      <c r="AF38" s="8"/>
      <c r="AG38" s="8"/>
      <c r="AH38" s="8"/>
      <c r="AI38" s="8"/>
      <c r="AJ38" s="8"/>
      <c r="AK38" s="8"/>
      <c r="AL38" s="8"/>
      <c r="AM38" s="8"/>
      <c r="AN38" s="8"/>
      <c r="AO38" s="8"/>
      <c r="AP38" s="8"/>
      <c r="AQ38" s="8"/>
      <c r="AR38" s="8"/>
      <c r="AS38" s="8"/>
      <c r="AT38" s="8"/>
      <c r="AU38" s="8"/>
      <c r="AV38" s="8"/>
      <c r="AW38" s="8"/>
      <c r="AX38" s="8"/>
      <c r="AY38" s="8"/>
      <c r="AZ38" s="8"/>
      <c r="BA38" s="8"/>
      <c r="BB38" s="8"/>
      <c r="BC38" s="8"/>
      <c r="BD38" s="8"/>
      <c r="BE38" s="16"/>
      <c r="BF38" s="8"/>
      <c r="BG38" s="8"/>
      <c r="BH38" s="8"/>
      <c r="BI38" s="8"/>
      <c r="BJ38" s="8"/>
      <c r="BK38" s="8"/>
      <c r="BL38" s="8"/>
      <c r="BM38" s="8"/>
      <c r="BN38" s="8"/>
      <c r="BO38" s="8"/>
      <c r="BP38" s="8"/>
      <c r="BQ38" s="8"/>
      <c r="BR38" s="8"/>
      <c r="BS38" s="8"/>
      <c r="BT38" s="8"/>
      <c r="BU38" s="8"/>
      <c r="BV38" s="8"/>
      <c r="BW38" s="8"/>
      <c r="BX38" s="8"/>
      <c r="BY38" s="8"/>
      <c r="BZ38" s="8"/>
      <c r="CA38" s="8"/>
      <c r="CB38" s="8"/>
      <c r="CC38" s="8"/>
      <c r="CD38" s="8"/>
      <c r="CE38" s="8"/>
      <c r="CF38" s="8"/>
      <c r="CG38" s="8"/>
    </row>
    <row r="39" spans="1:85" ht="12.75">
      <c r="A39" s="8"/>
      <c r="B39" s="8"/>
      <c r="C39" s="8"/>
      <c r="D39" s="8"/>
      <c r="E39" s="8"/>
      <c r="F39" s="8"/>
      <c r="G39" s="8"/>
      <c r="H39" s="8"/>
      <c r="I39" s="8"/>
      <c r="J39" s="8"/>
      <c r="K39" s="8"/>
      <c r="L39" s="8"/>
      <c r="M39" s="8"/>
      <c r="N39" s="8"/>
      <c r="O39" s="8"/>
      <c r="P39" s="8"/>
      <c r="Q39" s="8"/>
      <c r="R39" s="8"/>
      <c r="S39" s="8"/>
      <c r="T39" s="8"/>
      <c r="U39" s="8"/>
      <c r="V39" s="8"/>
      <c r="W39" s="8"/>
      <c r="X39" s="8"/>
      <c r="Y39" s="8"/>
      <c r="Z39" s="8"/>
      <c r="AA39" s="8"/>
      <c r="AB39" s="8"/>
      <c r="AC39" s="8"/>
      <c r="AD39" s="8"/>
      <c r="AE39" s="8"/>
      <c r="AF39" s="8"/>
      <c r="AG39" s="8"/>
      <c r="AH39" s="8"/>
      <c r="AI39" s="8"/>
      <c r="AJ39" s="8"/>
      <c r="AK39" s="8"/>
      <c r="AL39" s="8"/>
      <c r="AM39" s="8"/>
      <c r="AN39" s="8"/>
      <c r="AO39" s="8"/>
      <c r="AP39" s="8"/>
      <c r="AQ39" s="8"/>
      <c r="AR39" s="8"/>
      <c r="AS39" s="8"/>
      <c r="AT39" s="8"/>
      <c r="AU39" s="8"/>
      <c r="AV39" s="8"/>
      <c r="AW39" s="8"/>
      <c r="AX39" s="8"/>
      <c r="AY39" s="8"/>
      <c r="AZ39" s="8"/>
      <c r="BA39" s="8"/>
      <c r="BB39" s="8"/>
      <c r="BC39" s="8"/>
      <c r="BD39" s="8"/>
      <c r="BE39" s="16"/>
      <c r="BF39" s="8"/>
      <c r="BG39" s="8"/>
      <c r="BH39" s="8"/>
      <c r="BI39" s="8"/>
      <c r="BJ39" s="8"/>
      <c r="BK39" s="8"/>
      <c r="BL39" s="8"/>
      <c r="BM39" s="8"/>
      <c r="BN39" s="8"/>
      <c r="BO39" s="8"/>
      <c r="BP39" s="8"/>
      <c r="BQ39" s="8"/>
      <c r="BR39" s="8"/>
      <c r="BS39" s="8"/>
      <c r="BT39" s="8"/>
      <c r="BU39" s="8"/>
      <c r="BV39" s="8"/>
      <c r="BW39" s="8"/>
      <c r="BX39" s="8"/>
      <c r="BY39" s="8"/>
      <c r="BZ39" s="8"/>
      <c r="CA39" s="8"/>
      <c r="CB39" s="8"/>
      <c r="CC39" s="8"/>
      <c r="CD39" s="8"/>
      <c r="CE39" s="8"/>
      <c r="CF39" s="8"/>
      <c r="CG39" s="8"/>
    </row>
    <row r="40" spans="1:85" ht="12.75">
      <c r="A40" s="8"/>
      <c r="B40" s="8"/>
      <c r="C40" s="8"/>
      <c r="D40" s="8"/>
      <c r="E40" s="8"/>
      <c r="F40" s="8"/>
      <c r="G40" s="8"/>
      <c r="H40" s="8"/>
      <c r="I40" s="8"/>
      <c r="J40" s="8"/>
      <c r="K40" s="8"/>
      <c r="L40" s="8"/>
      <c r="M40" s="8"/>
      <c r="N40" s="8"/>
      <c r="O40" s="8"/>
      <c r="P40" s="8"/>
      <c r="Q40" s="8"/>
      <c r="R40" s="8"/>
      <c r="S40" s="8"/>
      <c r="T40" s="8"/>
      <c r="U40" s="8"/>
      <c r="V40" s="8"/>
      <c r="W40" s="8"/>
      <c r="X40" s="8"/>
      <c r="Y40" s="8"/>
      <c r="Z40" s="8"/>
      <c r="AA40" s="8"/>
      <c r="AB40" s="8"/>
      <c r="AC40" s="8"/>
      <c r="AD40" s="8"/>
      <c r="AE40" s="8"/>
      <c r="AF40" s="8"/>
      <c r="AG40" s="8"/>
      <c r="AH40" s="8"/>
      <c r="AI40" s="8"/>
      <c r="AJ40" s="8"/>
      <c r="AK40" s="8"/>
      <c r="AL40" s="8"/>
      <c r="AM40" s="8"/>
      <c r="AN40" s="8"/>
      <c r="AO40" s="8"/>
      <c r="AP40" s="8"/>
      <c r="AQ40" s="8"/>
      <c r="AR40" s="8"/>
      <c r="AS40" s="8"/>
      <c r="AT40" s="8"/>
      <c r="AU40" s="8"/>
      <c r="AV40" s="8"/>
      <c r="AW40" s="8"/>
      <c r="AX40" s="8"/>
      <c r="AY40" s="8"/>
      <c r="AZ40" s="8"/>
      <c r="BA40" s="8"/>
      <c r="BB40" s="8"/>
      <c r="BC40" s="8"/>
      <c r="BD40" s="8"/>
      <c r="BE40" s="16"/>
      <c r="BF40" s="8"/>
      <c r="BG40" s="8"/>
      <c r="BH40" s="8"/>
      <c r="BI40" s="8"/>
      <c r="BJ40" s="8"/>
      <c r="BK40" s="8"/>
      <c r="BL40" s="8"/>
      <c r="BM40" s="8"/>
      <c r="BN40" s="8"/>
      <c r="BO40" s="8"/>
      <c r="BP40" s="8"/>
      <c r="BQ40" s="8"/>
      <c r="BR40" s="8"/>
      <c r="BS40" s="8"/>
      <c r="BT40" s="8"/>
      <c r="BU40" s="8"/>
      <c r="BV40" s="8"/>
      <c r="BW40" s="8"/>
      <c r="BX40" s="8"/>
      <c r="BY40" s="8"/>
      <c r="BZ40" s="8"/>
      <c r="CA40" s="8"/>
      <c r="CB40" s="8"/>
      <c r="CC40" s="8"/>
      <c r="CD40" s="8"/>
      <c r="CE40" s="8"/>
      <c r="CF40" s="8"/>
      <c r="CG40" s="8"/>
    </row>
    <row r="41" spans="57:62" ht="12.75">
      <c r="BE41" s="7"/>
      <c r="BF41" s="5"/>
      <c r="BG41" s="5"/>
      <c r="BH41" s="5"/>
      <c r="BI41" s="5"/>
      <c r="BJ41" s="5"/>
    </row>
    <row r="42" spans="57:62" ht="12.75">
      <c r="BE42" s="7"/>
      <c r="BF42" s="5"/>
      <c r="BG42" s="5"/>
      <c r="BH42" s="5"/>
      <c r="BI42" s="5"/>
      <c r="BJ42" s="5"/>
    </row>
    <row r="43" spans="57:62" ht="12.75">
      <c r="BE43" s="7"/>
      <c r="BF43" s="5"/>
      <c r="BG43" s="5"/>
      <c r="BH43" s="5"/>
      <c r="BI43" s="5"/>
      <c r="BJ43" s="5"/>
    </row>
    <row r="44" spans="57:62" ht="12.75">
      <c r="BE44" s="7"/>
      <c r="BF44" s="5"/>
      <c r="BG44" s="5"/>
      <c r="BH44" s="5"/>
      <c r="BI44" s="5"/>
      <c r="BJ44" s="5"/>
    </row>
    <row r="45" spans="57:62" ht="12.75">
      <c r="BE45" s="5"/>
      <c r="BF45" s="5"/>
      <c r="BG45" s="5"/>
      <c r="BH45" s="5"/>
      <c r="BI45" s="5"/>
      <c r="BJ45" s="5"/>
    </row>
    <row r="46" spans="57:62" ht="12.75">
      <c r="BE46" s="5"/>
      <c r="BF46" s="5"/>
      <c r="BG46" s="5"/>
      <c r="BH46" s="5"/>
      <c r="BI46" s="5"/>
      <c r="BJ46" s="5"/>
    </row>
    <row r="47" spans="57:62" ht="12.75">
      <c r="BE47" s="5"/>
      <c r="BF47" s="5"/>
      <c r="BG47" s="5"/>
      <c r="BH47" s="5"/>
      <c r="BI47" s="5"/>
      <c r="BJ47" s="5"/>
    </row>
    <row r="48" spans="57:62" ht="12.75">
      <c r="BE48" s="5"/>
      <c r="BF48" s="5"/>
      <c r="BG48" s="5"/>
      <c r="BH48" s="5"/>
      <c r="BI48" s="5"/>
      <c r="BJ48" s="5"/>
    </row>
    <row r="49" spans="57:62" ht="12.75">
      <c r="BE49" s="5"/>
      <c r="BF49" s="5"/>
      <c r="BG49" s="5"/>
      <c r="BH49" s="5"/>
      <c r="BI49" s="5"/>
      <c r="BJ49" s="5"/>
    </row>
    <row r="50" spans="57:62" ht="12.75">
      <c r="BE50" s="5"/>
      <c r="BF50" s="5"/>
      <c r="BG50" s="5"/>
      <c r="BH50" s="5"/>
      <c r="BI50" s="5"/>
      <c r="BJ50" s="5"/>
    </row>
  </sheetData>
  <sheetProtection/>
  <mergeCells count="40">
    <mergeCell ref="O1:Q1"/>
    <mergeCell ref="O2:Q2"/>
    <mergeCell ref="AD9:AX9"/>
    <mergeCell ref="AA9:AC11"/>
    <mergeCell ref="L9:Z9"/>
    <mergeCell ref="AV10:AX11"/>
    <mergeCell ref="AG10:AI11"/>
    <mergeCell ref="AJ10:AL11"/>
    <mergeCell ref="G6:M6"/>
    <mergeCell ref="C4:M5"/>
    <mergeCell ref="A25:B25"/>
    <mergeCell ref="R10:T11"/>
    <mergeCell ref="U10:W11"/>
    <mergeCell ref="F9:H11"/>
    <mergeCell ref="A13:B13"/>
    <mergeCell ref="A8:B12"/>
    <mergeCell ref="F8:BJ8"/>
    <mergeCell ref="BE9:BJ9"/>
    <mergeCell ref="BE10:BG11"/>
    <mergeCell ref="AP10:AR11"/>
    <mergeCell ref="BN8:CE8"/>
    <mergeCell ref="BK8:BM11"/>
    <mergeCell ref="BZ11:CB11"/>
    <mergeCell ref="AD10:AF11"/>
    <mergeCell ref="CC11:CE11"/>
    <mergeCell ref="AY10:BA11"/>
    <mergeCell ref="BB9:BD11"/>
    <mergeCell ref="BZ9:CE10"/>
    <mergeCell ref="BQ9:BS11"/>
    <mergeCell ref="AM10:AO11"/>
    <mergeCell ref="X10:Z11"/>
    <mergeCell ref="C8:E11"/>
    <mergeCell ref="O10:Q11"/>
    <mergeCell ref="I9:K11"/>
    <mergeCell ref="L10:N11"/>
    <mergeCell ref="AS11:AU11"/>
    <mergeCell ref="BT9:BV11"/>
    <mergeCell ref="BW9:BY11"/>
    <mergeCell ref="BH10:BJ11"/>
    <mergeCell ref="BN9:BP11"/>
  </mergeCells>
  <printOptions/>
  <pageMargins left="0.46" right="0.17" top="0.984251968503937" bottom="0.984251968503937" header="0.5118110236220472" footer="0.5118110236220472"/>
  <pageSetup horizontalDpi="600" verticalDpi="600" orientation="landscape" paperSize="9" scale="55" r:id="rId1"/>
  <colBreaks count="4" manualBreakCount="4">
    <brk id="17" max="24" man="1"/>
    <brk id="41" max="24" man="1"/>
    <brk id="62" max="24" man="1"/>
    <brk id="77" max="24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Sobf2</dc:creator>
  <cp:keywords/>
  <dc:description/>
  <cp:lastModifiedBy>Баринова_2</cp:lastModifiedBy>
  <cp:lastPrinted>2012-05-10T06:17:27Z</cp:lastPrinted>
  <dcterms:created xsi:type="dcterms:W3CDTF">2006-03-31T05:22:05Z</dcterms:created>
  <dcterms:modified xsi:type="dcterms:W3CDTF">2012-05-10T06:19:10Z</dcterms:modified>
  <cp:category/>
  <cp:version/>
  <cp:contentType/>
  <cp:contentStatus/>
  <cp:revision>1</cp:revision>
</cp:coreProperties>
</file>