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<sst xmlns="http://schemas.openxmlformats.org/spreadsheetml/2006/main" count="89" uniqueCount="75">
  <si>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</si>
  <si>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</si>
  <si>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</si>
  <si>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</si>
  <si>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</si>
  <si>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</si>
  <si>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</si>
  <si>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</si>
  <si>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</si>
  <si>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</si>
  <si>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</si>
  <si>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</si>
  <si>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</si>
  <si>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</si>
  <si>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</si>
  <si>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</si>
  <si>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</si>
  <si>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</si>
  <si>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</si>
  <si>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</si>
  <si>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</si>
  <si>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</si>
  <si>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</si>
  <si>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</si>
  <si>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</si>
  <si>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</si>
  <si>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</si>
  <si>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</si>
  <si>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</si>
  <si>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</si>
  <si>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</si>
  <si>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</si>
  <si>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</si>
  <si>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</si>
  <si>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</si>
  <si>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</si>
  <si>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</si>
  <si>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</si>
  <si>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</si>
  <si>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</si>
  <si>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</si>
  <si>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</si>
  <si>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</si>
  <si>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</si>
  <si>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</si>
  <si>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</si>
  <si>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</si>
  <si>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</si>
  <si>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</si>
  <si>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</si>
  <si>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</si>
  <si>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</si>
  <si>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</si>
  <si>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</si>
  <si>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</si>
  <si>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</si>
  <si>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</si>
  <si>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</si>
  <si>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</si>
  <si>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</si>
  <si>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</si>
  <si>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</si>
  <si>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</si>
  <si>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</si>
  <si>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</si>
  <si>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</si>
  <si>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</si>
  <si>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</si>
  <si>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</si>
  <si>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</si>
  <si>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</si>
  <si>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ПРОЧИЕ БЕЗВОЗМЕЗДНЫЕ ПОСТУПЛЕНИЯ</t>
  </si>
  <si>
    <t xml:space="preserve">в том числе собственные </t>
  </si>
  <si>
    <t xml:space="preserve">                 ИСПОЛНЕНИЯ БЮДЖЕТА ШУМЕРЛИНСКОГО РАЙОНА   ПО СОСТОЯНИЮ НА 01.07.2012 г.</t>
  </si>
  <si>
    <t>на 01.07.2012г.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</si>
</sst>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13">
      <selection activeCell="F48" sqref="F48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73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70</v>
      </c>
      <c r="C6" s="25" t="s">
        <v>74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38">
        <f>(C11+C13+C19+C17)</f>
        <v>6538.8</v>
      </c>
      <c r="D10" s="39">
        <f>(C10/B10)*100</f>
        <v>47.582939768154326</v>
      </c>
      <c r="E10" s="40">
        <f>+C10-B10</f>
        <v>-7203.100000000001</v>
      </c>
      <c r="F10" s="40">
        <f>C10/C48*100</f>
        <v>74.24042872065034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42">
        <f>(+C12)</f>
        <v>5711.1</v>
      </c>
      <c r="D11" s="39">
        <f>(C11/B11)*100</f>
        <v>48.51550753077296</v>
      </c>
      <c r="E11" s="40">
        <f>+C11-B11</f>
        <v>-6060.6</v>
      </c>
      <c r="F11" s="40">
        <f>C11/C48*100</f>
        <v>64.84286298197011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47">
        <v>5711.1</v>
      </c>
      <c r="D12" s="39">
        <f>(C12/B12)*100</f>
        <v>48.51550753077296</v>
      </c>
      <c r="E12" s="40">
        <f>+C12-B12</f>
        <v>-6060.6</v>
      </c>
      <c r="F12" s="40">
        <f>C12/C48*100</f>
        <v>64.84286298197011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39">
        <f>+C15+C16</f>
        <v>815.4</v>
      </c>
      <c r="D13" s="39">
        <f>(C13/B13)*100</f>
        <v>42.24432701274479</v>
      </c>
      <c r="E13" s="40">
        <f>+C13-B13</f>
        <v>-1114.8000000000002</v>
      </c>
      <c r="F13" s="40">
        <f>C13/C48*100</f>
        <v>9.257913620055406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44"/>
      <c r="D14" s="39"/>
      <c r="E14" s="40"/>
      <c r="F14" s="45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46">
        <v>795</v>
      </c>
      <c r="D15" s="39">
        <f>(C15/B15)*100</f>
        <v>42.972972972972975</v>
      </c>
      <c r="E15" s="40">
        <f>+C15-B15</f>
        <v>-1055</v>
      </c>
      <c r="F15" s="40">
        <f>C15/C48*100</f>
        <v>9.026295472092285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46">
        <v>20.4</v>
      </c>
      <c r="D16" s="39">
        <f>(C16/B16)*100</f>
        <v>25.43640897755611</v>
      </c>
      <c r="E16" s="40">
        <f>+C16-B16</f>
        <v>-59.800000000000004</v>
      </c>
      <c r="F16" s="40">
        <f>C16/C48*100</f>
        <v>0.23161814796312272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47">
        <v>8</v>
      </c>
      <c r="D17" s="39">
        <f>(C17/B17)*100</f>
        <v>20</v>
      </c>
      <c r="E17" s="40">
        <f>+C17-B17</f>
        <v>-32</v>
      </c>
      <c r="F17" s="40">
        <f>C17/C48*100</f>
        <v>0.09083064626004814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47"/>
      <c r="D18" s="39"/>
      <c r="E18" s="40"/>
      <c r="F18" s="45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47">
        <f>+C20+C21+C22+C23+C24</f>
        <v>4.300000000000001</v>
      </c>
      <c r="D19" s="39" t="e">
        <f>(C19/B19)*100</f>
        <v>#DIV/0!</v>
      </c>
      <c r="E19" s="40">
        <f>+C19-B19</f>
        <v>4.300000000000001</v>
      </c>
      <c r="F19" s="40">
        <f>C19/C48*100</f>
        <v>0.04882147236477588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42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42"/>
      <c r="D21" s="39"/>
      <c r="E21" s="40"/>
      <c r="F21" s="45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42"/>
      <c r="D22" s="39"/>
      <c r="E22" s="40"/>
      <c r="F22" s="45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42">
        <v>3.2</v>
      </c>
      <c r="D23" s="39"/>
      <c r="E23" s="40"/>
      <c r="F23" s="40">
        <f>C23/C48*100</f>
        <v>0.036332258504019256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42">
        <v>1.1</v>
      </c>
      <c r="D24" s="39" t="e">
        <f>(C24/B24)*100</f>
        <v>#DIV/0!</v>
      </c>
      <c r="E24" s="40"/>
      <c r="F24" s="40">
        <f>C24/C48*100</f>
        <v>0.01248921386075662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8857.8</v>
      </c>
      <c r="C25" s="38">
        <f>(C27+C31+C33+C36+C37+C35)</f>
        <v>2255.0999999999995</v>
      </c>
      <c r="D25" s="39">
        <f>(C25/B25)*100</f>
        <v>25.458917564180716</v>
      </c>
      <c r="E25" s="40">
        <f>+C25-B25</f>
        <v>-6602.7</v>
      </c>
      <c r="F25" s="40">
        <f>C25/C48*100</f>
        <v>25.60402379762931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42"/>
      <c r="D26" s="39"/>
      <c r="E26" s="40"/>
      <c r="F26" s="45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48">
        <f>(C28+C29)</f>
        <v>590.6999999999999</v>
      </c>
      <c r="D27" s="39">
        <f aca="true" t="shared" si="0" ref="D27:D33">(C27/B27)*100</f>
        <v>35.73935140367861</v>
      </c>
      <c r="E27" s="40">
        <f aca="true" t="shared" si="1" ref="E27:E33">+C27-B27</f>
        <v>-1062.1</v>
      </c>
      <c r="F27" s="40">
        <f>C27/C48*100</f>
        <v>6.706707843226304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66</v>
      </c>
      <c r="B28" s="39">
        <v>1278.6</v>
      </c>
      <c r="C28" s="47">
        <v>545.8</v>
      </c>
      <c r="D28" s="39">
        <f t="shared" si="0"/>
        <v>42.68731424996089</v>
      </c>
      <c r="E28" s="40">
        <f t="shared" si="1"/>
        <v>-732.8</v>
      </c>
      <c r="F28" s="40">
        <f>C28/C48*100</f>
        <v>6.196920841091784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47">
        <v>44.9</v>
      </c>
      <c r="D29" s="39">
        <f t="shared" si="0"/>
        <v>19.13895993179881</v>
      </c>
      <c r="E29" s="40">
        <f t="shared" si="1"/>
        <v>-189.7</v>
      </c>
      <c r="F29" s="40">
        <f>C29/C48*100</f>
        <v>0.5097870021345202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65</v>
      </c>
      <c r="B30" s="39">
        <v>139.6</v>
      </c>
      <c r="C30" s="42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127.5</v>
      </c>
      <c r="D31" s="39">
        <f t="shared" si="0"/>
        <v>36.42857142857142</v>
      </c>
      <c r="E31" s="40">
        <f t="shared" si="1"/>
        <v>-222.5</v>
      </c>
      <c r="F31" s="40">
        <f>C31/C48*100</f>
        <v>1.4476134247695172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42">
        <v>127.5</v>
      </c>
      <c r="D32" s="39">
        <f t="shared" si="0"/>
        <v>36.42857142857142</v>
      </c>
      <c r="E32" s="40">
        <f t="shared" si="1"/>
        <v>-222.5</v>
      </c>
      <c r="F32" s="40">
        <f>C32/C48*100</f>
        <v>1.4476134247695172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6" t="s">
        <v>61</v>
      </c>
      <c r="B33" s="39">
        <v>393</v>
      </c>
      <c r="C33" s="42">
        <v>126.9</v>
      </c>
      <c r="D33" s="39">
        <f t="shared" si="0"/>
        <v>32.29007633587786</v>
      </c>
      <c r="E33" s="40">
        <f t="shared" si="1"/>
        <v>-266.1</v>
      </c>
      <c r="F33" s="40">
        <f>C33/C48*100</f>
        <v>1.4408011263000136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6" t="s">
        <v>62</v>
      </c>
      <c r="B34" s="39"/>
      <c r="C34" s="42"/>
      <c r="D34" s="39"/>
      <c r="E34" s="40"/>
      <c r="F34" s="45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47">
        <v>1190.6</v>
      </c>
      <c r="D35" s="39">
        <f>(C35/B35)*100</f>
        <v>21.647272727272725</v>
      </c>
      <c r="E35" s="40">
        <f aca="true" t="shared" si="2" ref="E35:E46">+C35-B35</f>
        <v>-4309.4</v>
      </c>
      <c r="F35" s="40">
        <f>C35/C48*100</f>
        <v>13.517870929651663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42">
        <v>213.6</v>
      </c>
      <c r="D36" s="39">
        <f>(C36/B36)*100</f>
        <v>49.44444444444444</v>
      </c>
      <c r="E36" s="40">
        <f t="shared" si="2"/>
        <v>-218.4</v>
      </c>
      <c r="F36" s="40">
        <f>C36/C48*100</f>
        <v>2.425178255143285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42">
        <v>5.8</v>
      </c>
      <c r="D37" s="39">
        <f>(C37/B37)*100</f>
        <v>1.0943396226415094</v>
      </c>
      <c r="E37" s="40">
        <f t="shared" si="2"/>
        <v>-524.2</v>
      </c>
      <c r="F37" s="40">
        <f>C37/C48*100</f>
        <v>0.06585221853853489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B40+B45+B46</f>
        <v>120707.1</v>
      </c>
      <c r="C38" s="38">
        <f>C40+C45+C46</f>
        <v>65043.09999999999</v>
      </c>
      <c r="D38" s="39">
        <f>(C38/B38)*100</f>
        <v>53.88506558437738</v>
      </c>
      <c r="E38" s="40">
        <f t="shared" si="2"/>
        <v>-55664.000000000015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42"/>
      <c r="D39" s="39"/>
      <c r="E39" s="40"/>
      <c r="F39" s="45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8">
        <f>+B41+B42+B43+B44</f>
        <v>120965.90000000001</v>
      </c>
      <c r="C40" s="78">
        <f>+C41+C42+C43+C44</f>
        <v>65358.399999999994</v>
      </c>
      <c r="D40" s="39">
        <f aca="true" t="shared" si="3" ref="D40:D47">(C40/B40)*100</f>
        <v>54.030433370065445</v>
      </c>
      <c r="E40" s="40">
        <f t="shared" si="2"/>
        <v>-55607.500000000015</v>
      </c>
      <c r="F40" s="45"/>
      <c r="G40" s="5"/>
      <c r="H40" s="5"/>
      <c r="I40" s="5"/>
      <c r="J40" s="5"/>
      <c r="K40" s="5"/>
      <c r="L40" s="5"/>
      <c r="M40" s="5"/>
    </row>
    <row r="41" spans="1:13" ht="15.75">
      <c r="A41" s="49" t="s">
        <v>50</v>
      </c>
      <c r="B41" s="39">
        <v>16458.6</v>
      </c>
      <c r="C41" s="42">
        <v>8185</v>
      </c>
      <c r="D41" s="39">
        <f t="shared" si="3"/>
        <v>49.73083980411457</v>
      </c>
      <c r="E41" s="40">
        <f t="shared" si="2"/>
        <v>-8273.599999999999</v>
      </c>
      <c r="F41" s="45"/>
      <c r="G41" s="5"/>
      <c r="H41" s="5"/>
      <c r="I41" s="5"/>
      <c r="J41" s="5"/>
      <c r="K41" s="5"/>
      <c r="L41" s="5"/>
      <c r="M41" s="5"/>
    </row>
    <row r="42" spans="1:13" ht="15.75">
      <c r="A42" s="49" t="s">
        <v>31</v>
      </c>
      <c r="B42" s="39">
        <v>41493.9</v>
      </c>
      <c r="C42" s="42">
        <v>23501.2</v>
      </c>
      <c r="D42" s="39">
        <f t="shared" si="3"/>
        <v>56.637722653209266</v>
      </c>
      <c r="E42" s="40">
        <f t="shared" si="2"/>
        <v>-17992.7</v>
      </c>
      <c r="F42" s="45"/>
      <c r="G42" s="5"/>
      <c r="H42" s="5"/>
      <c r="I42" s="5"/>
      <c r="J42" s="5"/>
      <c r="K42" s="5"/>
      <c r="L42" s="5"/>
      <c r="M42" s="5"/>
    </row>
    <row r="43" spans="1:13" ht="15.75">
      <c r="A43" s="49" t="s">
        <v>30</v>
      </c>
      <c r="B43" s="39">
        <v>61233.8</v>
      </c>
      <c r="C43" s="42">
        <v>33672.2</v>
      </c>
      <c r="D43" s="39">
        <f t="shared" si="3"/>
        <v>54.98956458687848</v>
      </c>
      <c r="E43" s="40">
        <f t="shared" si="2"/>
        <v>-27561.600000000006</v>
      </c>
      <c r="F43" s="45"/>
      <c r="G43" s="5"/>
      <c r="H43" s="5"/>
      <c r="I43" s="5"/>
      <c r="J43" s="5"/>
      <c r="K43" s="5"/>
      <c r="L43" s="5"/>
      <c r="M43" s="5"/>
    </row>
    <row r="44" spans="1:13" ht="15.75">
      <c r="A44" s="49" t="s">
        <v>52</v>
      </c>
      <c r="B44" s="39">
        <v>1779.6</v>
      </c>
      <c r="C44" s="42">
        <v>0</v>
      </c>
      <c r="D44" s="39">
        <f t="shared" si="3"/>
        <v>0</v>
      </c>
      <c r="E44" s="40">
        <f t="shared" si="2"/>
        <v>-1779.6</v>
      </c>
      <c r="F44" s="45"/>
      <c r="G44" s="5"/>
      <c r="H44" s="5"/>
      <c r="I44" s="5"/>
      <c r="J44" s="5"/>
      <c r="K44" s="5"/>
      <c r="L44" s="5"/>
      <c r="M44" s="5"/>
    </row>
    <row r="45" spans="1:13" ht="15.75">
      <c r="A45" s="49" t="s">
        <v>71</v>
      </c>
      <c r="B45" s="39">
        <v>70.2</v>
      </c>
      <c r="C45" s="42">
        <v>13.7</v>
      </c>
      <c r="D45" s="39">
        <f t="shared" si="3"/>
        <v>19.515669515669515</v>
      </c>
      <c r="E45" s="40">
        <f t="shared" si="2"/>
        <v>-56.5</v>
      </c>
      <c r="F45" s="40">
        <f>C45/C48*100</f>
        <v>0.15554748172033242</v>
      </c>
      <c r="G45" s="5"/>
      <c r="H45" s="5"/>
      <c r="I45" s="5"/>
      <c r="J45" s="5"/>
      <c r="K45" s="5"/>
      <c r="L45" s="5"/>
      <c r="M45" s="5"/>
    </row>
    <row r="46" spans="1:13" ht="15.75">
      <c r="A46" s="81" t="s">
        <v>67</v>
      </c>
      <c r="B46" s="39">
        <v>-329</v>
      </c>
      <c r="C46" s="42">
        <v>-329</v>
      </c>
      <c r="D46" s="39">
        <f t="shared" si="3"/>
        <v>100</v>
      </c>
      <c r="E46" s="40">
        <f t="shared" si="2"/>
        <v>0</v>
      </c>
      <c r="F46" s="45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143306.8</v>
      </c>
      <c r="C47" s="38">
        <f>(C10+C38+C25)</f>
        <v>73837</v>
      </c>
      <c r="D47" s="39">
        <f t="shared" si="3"/>
        <v>51.523723926568735</v>
      </c>
      <c r="E47" s="38">
        <f>(E10+E40+E25)</f>
        <v>-69413.30000000002</v>
      </c>
      <c r="F47" s="45"/>
      <c r="G47" s="5"/>
      <c r="H47" s="5"/>
      <c r="I47" s="5"/>
      <c r="J47" s="5"/>
      <c r="K47" s="5"/>
      <c r="L47" s="5"/>
      <c r="M47" s="5"/>
    </row>
    <row r="48" spans="1:13" ht="15.75">
      <c r="A48" s="49" t="s">
        <v>72</v>
      </c>
      <c r="B48" s="39">
        <f>+B10+B25+B45</f>
        <v>22669.9</v>
      </c>
      <c r="C48" s="39">
        <f>+C10+C25+C45</f>
        <v>8807.6</v>
      </c>
      <c r="D48" s="39">
        <f>(C48/B48)*100</f>
        <v>38.85151676893149</v>
      </c>
      <c r="E48" s="39">
        <f>+E10+E25</f>
        <v>-13805.800000000001</v>
      </c>
      <c r="F48" s="40">
        <f>C48/C47*100</f>
        <v>11.928436962498477</v>
      </c>
      <c r="G48" s="5"/>
      <c r="H48" s="5"/>
      <c r="I48" s="5"/>
      <c r="J48" s="5"/>
      <c r="K48" s="5"/>
      <c r="L48" s="5"/>
      <c r="M48" s="5"/>
    </row>
    <row r="49" spans="1:6" ht="15.75">
      <c r="A49" s="50"/>
      <c r="B49" s="45"/>
      <c r="C49" s="45"/>
      <c r="D49" s="39"/>
      <c r="E49" s="45"/>
      <c r="F49" s="51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70" t="s">
        <v>5</v>
      </c>
      <c r="F50" s="75" t="s">
        <v>55</v>
      </c>
    </row>
    <row r="51" spans="1:6" ht="17.25" customHeight="1">
      <c r="A51" s="23" t="s">
        <v>6</v>
      </c>
      <c r="B51" s="24" t="s">
        <v>70</v>
      </c>
      <c r="C51" s="25" t="s">
        <v>74</v>
      </c>
      <c r="D51" s="26" t="s">
        <v>7</v>
      </c>
      <c r="E51" s="71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72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73"/>
      <c r="F53" s="74"/>
    </row>
    <row r="54" spans="1:6" ht="15.75">
      <c r="A54" s="52" t="s">
        <v>33</v>
      </c>
      <c r="B54" s="35"/>
      <c r="C54" s="41"/>
      <c r="D54" s="41"/>
      <c r="E54" s="35"/>
      <c r="F54" s="51"/>
    </row>
    <row r="55" spans="1:6" ht="15.75">
      <c r="A55" s="53" t="s">
        <v>34</v>
      </c>
      <c r="B55" s="80">
        <v>13154.3</v>
      </c>
      <c r="C55" s="54">
        <v>7291.3</v>
      </c>
      <c r="D55" s="39">
        <f aca="true" t="shared" si="4" ref="D55:D65">(C55/B55)*100</f>
        <v>55.42902320914074</v>
      </c>
      <c r="E55" s="40">
        <f aca="true" t="shared" si="5" ref="E55:E65">+C55-B55</f>
        <v>-5862.999999999999</v>
      </c>
      <c r="F55" s="40">
        <f>C55/C65*100</f>
        <v>10.623622198683137</v>
      </c>
    </row>
    <row r="56" spans="1:6" ht="15.75">
      <c r="A56" s="53" t="s">
        <v>64</v>
      </c>
      <c r="B56" s="80">
        <v>633.1</v>
      </c>
      <c r="C56" s="54">
        <v>633.1</v>
      </c>
      <c r="D56" s="39">
        <f t="shared" si="4"/>
        <v>100</v>
      </c>
      <c r="E56" s="40">
        <f t="shared" si="5"/>
        <v>0</v>
      </c>
      <c r="F56" s="40">
        <f>C56/C65*100</f>
        <v>0.9224439008114184</v>
      </c>
    </row>
    <row r="57" spans="1:6" ht="30" customHeight="1">
      <c r="A57" s="53" t="s">
        <v>69</v>
      </c>
      <c r="B57" s="56">
        <v>1343.4</v>
      </c>
      <c r="C57" s="77">
        <v>569.6</v>
      </c>
      <c r="D57" s="39">
        <f t="shared" si="4"/>
        <v>42.399880899210956</v>
      </c>
      <c r="E57" s="40">
        <f t="shared" si="5"/>
        <v>-773.8000000000001</v>
      </c>
      <c r="F57" s="40">
        <f>C57/C65*100</f>
        <v>0.8299226755681313</v>
      </c>
    </row>
    <row r="58" spans="1:6" ht="15.75">
      <c r="A58" s="53" t="s">
        <v>35</v>
      </c>
      <c r="B58" s="57">
        <v>18784</v>
      </c>
      <c r="C58" s="58">
        <v>4111.3</v>
      </c>
      <c r="D58" s="39">
        <f t="shared" si="4"/>
        <v>21.887244463373083</v>
      </c>
      <c r="E58" s="40">
        <f t="shared" si="5"/>
        <v>-14672.7</v>
      </c>
      <c r="F58" s="40">
        <f>C58/C65*100</f>
        <v>5.990275800672855</v>
      </c>
    </row>
    <row r="59" spans="1:6" ht="15.75">
      <c r="A59" s="53" t="s">
        <v>36</v>
      </c>
      <c r="B59" s="57">
        <v>24527</v>
      </c>
      <c r="C59" s="58">
        <v>18151.4</v>
      </c>
      <c r="D59" s="39">
        <f t="shared" si="4"/>
        <v>74.00578953806011</v>
      </c>
      <c r="E59" s="40">
        <f t="shared" si="5"/>
        <v>-6375.5999999999985</v>
      </c>
      <c r="F59" s="40">
        <f>C59/C65*100</f>
        <v>26.447082958755928</v>
      </c>
    </row>
    <row r="60" spans="1:6" ht="15.75">
      <c r="A60" s="53" t="s">
        <v>37</v>
      </c>
      <c r="B60" s="57">
        <v>64248.2</v>
      </c>
      <c r="C60" s="58">
        <v>29830.4</v>
      </c>
      <c r="D60" s="39">
        <f t="shared" si="4"/>
        <v>46.429938893229696</v>
      </c>
      <c r="E60" s="40">
        <f t="shared" si="5"/>
        <v>-34417.799999999996</v>
      </c>
      <c r="F60" s="40">
        <f>C60/C65*100</f>
        <v>43.46370326767483</v>
      </c>
    </row>
    <row r="61" spans="1:6" ht="15.75" customHeight="1">
      <c r="A61" s="53" t="s">
        <v>38</v>
      </c>
      <c r="B61" s="57">
        <v>2330.9</v>
      </c>
      <c r="C61" s="57">
        <v>823.5</v>
      </c>
      <c r="D61" s="39">
        <f t="shared" si="4"/>
        <v>35.329700973872754</v>
      </c>
      <c r="E61" s="40">
        <f t="shared" si="5"/>
        <v>-1507.4</v>
      </c>
      <c r="F61" s="40">
        <f>C61/C65*100</f>
        <v>1.1998618738243612</v>
      </c>
    </row>
    <row r="62" spans="1:6" ht="15.75">
      <c r="A62" s="53" t="s">
        <v>39</v>
      </c>
      <c r="B62" s="57">
        <v>6837.7</v>
      </c>
      <c r="C62" s="58">
        <v>999.6</v>
      </c>
      <c r="D62" s="39">
        <f t="shared" si="4"/>
        <v>14.618950816795124</v>
      </c>
      <c r="E62" s="40">
        <f t="shared" si="5"/>
        <v>-5838.099999999999</v>
      </c>
      <c r="F62" s="40">
        <f>C62/C65*100</f>
        <v>1.4564443583179494</v>
      </c>
    </row>
    <row r="63" spans="1:6" ht="15.75">
      <c r="A63" s="53" t="s">
        <v>68</v>
      </c>
      <c r="B63" s="57">
        <v>1821.9</v>
      </c>
      <c r="C63" s="58">
        <v>1144.8</v>
      </c>
      <c r="D63" s="39">
        <f t="shared" si="4"/>
        <v>62.835501399637735</v>
      </c>
      <c r="E63" s="40">
        <f t="shared" si="5"/>
        <v>-677.1000000000001</v>
      </c>
      <c r="F63" s="40">
        <f>C63/C65*100</f>
        <v>1.6680047032837018</v>
      </c>
    </row>
    <row r="64" spans="1:6" ht="15.75">
      <c r="A64" s="53" t="s">
        <v>40</v>
      </c>
      <c r="B64" s="57">
        <v>10405.3</v>
      </c>
      <c r="C64" s="58">
        <v>5077.9</v>
      </c>
      <c r="D64" s="39">
        <f t="shared" si="4"/>
        <v>48.801091751319035</v>
      </c>
      <c r="E64" s="40">
        <f t="shared" si="5"/>
        <v>-5327.4</v>
      </c>
      <c r="F64" s="40">
        <f>C64/C65*100</f>
        <v>7.398638262407678</v>
      </c>
    </row>
    <row r="65" spans="1:6" ht="15.75">
      <c r="A65" s="59" t="s">
        <v>41</v>
      </c>
      <c r="B65" s="60">
        <f>SUM(B55:B64)</f>
        <v>144085.8</v>
      </c>
      <c r="C65" s="79">
        <f>SUM(C55:C64)</f>
        <v>68632.90000000001</v>
      </c>
      <c r="D65" s="39">
        <f t="shared" si="4"/>
        <v>47.63335457067942</v>
      </c>
      <c r="E65" s="40">
        <f t="shared" si="5"/>
        <v>-75452.89999999998</v>
      </c>
      <c r="F65" s="55"/>
    </row>
    <row r="66" spans="1:6" ht="15.75">
      <c r="A66" s="82"/>
      <c r="B66" s="82"/>
      <c r="C66" s="61"/>
      <c r="D66" s="39"/>
      <c r="E66" s="40"/>
      <c r="F66" s="51"/>
    </row>
    <row r="67" spans="1:6" ht="15.75">
      <c r="A67" s="62" t="s">
        <v>42</v>
      </c>
      <c r="B67" s="63">
        <f>+B47-B65</f>
        <v>-779</v>
      </c>
      <c r="C67" s="63">
        <f>+C47-C65</f>
        <v>5204.099999999991</v>
      </c>
      <c r="D67" s="38"/>
      <c r="E67" s="40"/>
      <c r="F67" s="51"/>
    </row>
    <row r="68" spans="1:6" ht="15.75">
      <c r="A68" s="64"/>
      <c r="B68" s="65"/>
      <c r="C68" s="65"/>
      <c r="D68" s="65"/>
      <c r="E68" s="65"/>
      <c r="F68" s="51"/>
    </row>
    <row r="69" spans="1:6" ht="15.75">
      <c r="A69" s="66"/>
      <c r="B69" s="66"/>
      <c r="C69" s="67"/>
      <c r="D69" s="68"/>
      <c r="E69" s="69"/>
      <c r="F69" s="51"/>
    </row>
    <row r="70" spans="1:6" ht="15.75">
      <c r="A70" s="50" t="s">
        <v>43</v>
      </c>
      <c r="B70" s="50"/>
      <c r="C70" s="50"/>
      <c r="D70" s="68"/>
      <c r="E70" s="69"/>
      <c r="F70" s="51"/>
    </row>
    <row r="71" spans="1:6" ht="15.75">
      <c r="A71" s="50" t="s">
        <v>44</v>
      </c>
      <c r="B71" s="50"/>
      <c r="C71" s="50"/>
      <c r="D71" s="68"/>
      <c r="E71" s="69"/>
      <c r="F71" s="51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2012-07-06T06:22:53Z</cp:lastPrinted>
  <dcterms:created xsi:type="dcterms:W3CDTF">2001-12-07T07:47:07Z</dcterms:created>
  <dcterms:modified xsi:type="dcterms:W3CDTF">2012-07-06T06:23:17Z</dcterms:modified>
  <cp:category/>
  <cp:version/>
  <cp:contentType/>
  <cp:contentStatus/>
  <cp:revision>1</cp:revision>
</cp:coreProperties>
</file>