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VODKA12 (2)" sheetId="1" r:id="rId1"/>
  </sheets>
  <definedNames>
    <definedName name="Excel_BuiltIn_Print_Area_1" localSheetId="0">'SVODKA12 (2)'!$A$1:$AH$71</definedName>
    <definedName name="Excel_BuiltIn_Print_Area_1">#REF!</definedName>
    <definedName name="_xlnm.Print_Area" localSheetId="0">'SVODKA12 (2)'!$A$1:$F$72</definedName>
    <definedName name="Область_печати_ИМ_1" localSheetId="0">'SVODKA12 (2)'!#REF!</definedName>
    <definedName name="Область_печати_ИМ_1">#REF!</definedName>
  </definedNames>
  <calcPr fullCalcOnLoad="1"/>
</workbook>
</file>

<file path=xl/sharedStrings.xml><?xml version="1.0" encoding="utf-8"?>
<sst xmlns="http://schemas.openxmlformats.org/spreadsheetml/2006/main" count="90" uniqueCount="76">
  <si>
    <t>АНАЛИЗ</t>
  </si>
  <si>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</si>
  <si>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</si>
  <si>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</si>
  <si>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</si>
  <si>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</si>
  <si>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</si>
  <si>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</si>
  <si>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</si>
  <si>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</si>
  <si>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 xml:space="preserve">за год 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</si>
  <si>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</si>
  <si>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</si>
  <si>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</si>
  <si>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</si>
  <si>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</si>
  <si>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</si>
  <si>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</si>
  <si>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</si>
  <si>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</si>
  <si>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</si>
  <si>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</si>
  <si>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</si>
  <si>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</si>
  <si>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 xml:space="preserve">     аренда имущества</t>
  </si>
  <si>
    <t>Плата за негативное воздейств на окруж среду</t>
  </si>
  <si>
    <t>НЕМАТЕРИАЛЬНЫХ АКТИВОВ</t>
  </si>
  <si>
    <t>ШТРАФНЫЕ САНКЦИИ</t>
  </si>
  <si>
    <t>ПРОЧИЕ НЕНАЛОГОВЫЕ ДОХОДЫ</t>
  </si>
  <si>
    <t>ОТ БЮДЖЕТОВ ДРУГИХ УРОВНЕЙ</t>
  </si>
  <si>
    <t xml:space="preserve">Субвенции </t>
  </si>
  <si>
    <t>Субсидии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</si>
  <si>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</si>
  <si>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</si>
  <si>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</si>
  <si>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</si>
  <si>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</si>
  <si>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</si>
  <si>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</si>
  <si>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</si>
  <si>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</si>
  <si>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</si>
  <si>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</si>
  <si>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</si>
  <si>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</si>
  <si>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</si>
  <si>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</si>
  <si>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</si>
  <si>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</si>
  <si>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тыс.руб.</t>
  </si>
  <si>
    <t>Дотации бюджетам муниципальных образований</t>
  </si>
  <si>
    <t>Земельный налог (по обяз-вам возникшим до1.01.06г)</t>
  </si>
  <si>
    <t>Иные межбюджетные трансферты</t>
  </si>
  <si>
    <t>БЕЗВОЗМЕЗДНЫЕ ПОСТУПЛЕНИЯ</t>
  </si>
  <si>
    <t>ПЛАТЕЖИ ЗА ПОЛЬЗОВАНИЕ ПРИРОДНЫМИ РЕСУРСАМИ</t>
  </si>
  <si>
    <t>Удельный вес</t>
  </si>
  <si>
    <t>в структуре</t>
  </si>
  <si>
    <t>собственных</t>
  </si>
  <si>
    <t>доходов</t>
  </si>
  <si>
    <t xml:space="preserve">в структуре </t>
  </si>
  <si>
    <t>расходов</t>
  </si>
  <si>
    <t>ДОХОДЫ ОТ ОКАЗАНИЯ ПЛАТНЫХ УСЛУГ И КОМПЕНСАЦИИ ЗАТРАТ ГОСУДАРСТВА</t>
  </si>
  <si>
    <t xml:space="preserve">ДОХОДЫ ОТ ПРОДАЖИ МАТЕРИАЛЬНЫХ И </t>
  </si>
  <si>
    <t>Прочие налоги и сборы</t>
  </si>
  <si>
    <t xml:space="preserve">  Национальная оборона</t>
  </si>
  <si>
    <t xml:space="preserve">     доходы от перечисления части прибыли МУП</t>
  </si>
  <si>
    <t>в т.ч. аренда земли</t>
  </si>
  <si>
    <t>ВОЗВРАТ ОСТАТКОВ СУБСИДИЙ и СУБВ.ПРОШЛЫХ ЛЕТ</t>
  </si>
  <si>
    <t xml:space="preserve">  Физическая культура и спорт</t>
  </si>
  <si>
    <t xml:space="preserve">  Национальная безопасность и      правоохранительная деятельность</t>
  </si>
  <si>
    <t>на 2012г.</t>
  </si>
  <si>
    <t>ПРОЧИЕ БЕЗВОЗМЕЗДНЫЕ ПОСТУПЛЕНИЯ</t>
  </si>
  <si>
    <t xml:space="preserve">в том числе собственные </t>
  </si>
  <si>
    <t>-</t>
  </si>
  <si>
    <t xml:space="preserve">                 ИСПОЛНЕНИЯ БЮДЖЕТА ШУМЕРЛИНСКОГО РАЙОНА   ПО СОСТОЯНИЮ НА 01.12.2012 г.</t>
  </si>
  <si>
    <t>на 01.12.2012г.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</si>
</sst>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0.0000000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1"/>
      <name val="Arial"/>
      <family val="2"/>
    </font>
    <font>
      <sz val="8"/>
      <name val="Courie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 horizontal="left"/>
      <protection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6" xfId="0" applyFont="1" applyFill="1" applyBorder="1" applyAlignment="1" applyProtection="1">
      <alignment horizontal="left"/>
      <protection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165" fontId="9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164" fontId="10" fillId="2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9" fillId="2" borderId="0" xfId="24" applyNumberFormat="1" applyFont="1" applyFill="1" applyBorder="1" applyAlignment="1" applyProtection="1">
      <alignment horizontal="right" vertical="top" shrinkToFit="1"/>
      <protection/>
    </xf>
    <xf numFmtId="165" fontId="11" fillId="0" borderId="0" xfId="0" applyNumberFormat="1" applyFont="1" applyAlignment="1">
      <alignment/>
    </xf>
    <xf numFmtId="167" fontId="9" fillId="2" borderId="0" xfId="0" applyNumberFormat="1" applyFont="1" applyFill="1" applyBorder="1" applyAlignment="1">
      <alignment horizontal="right" shrinkToFit="1"/>
    </xf>
    <xf numFmtId="167" fontId="9" fillId="2" borderId="0" xfId="0" applyNumberFormat="1" applyFont="1" applyFill="1" applyBorder="1" applyAlignment="1">
      <alignment horizontal="right" vertical="top" shrinkToFit="1"/>
    </xf>
    <xf numFmtId="167" fontId="9" fillId="0" borderId="0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>
      <alignment/>
    </xf>
    <xf numFmtId="167" fontId="5" fillId="2" borderId="0" xfId="0" applyNumberFormat="1" applyFont="1" applyFill="1" applyBorder="1" applyAlignment="1">
      <alignment horizontal="right" vertical="top" shrinkToFit="1"/>
    </xf>
    <xf numFmtId="167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67" fontId="9" fillId="2" borderId="0" xfId="0" applyNumberFormat="1" applyFont="1" applyFill="1" applyBorder="1" applyAlignment="1">
      <alignment/>
    </xf>
    <xf numFmtId="167" fontId="9" fillId="2" borderId="0" xfId="0" applyNumberFormat="1" applyFont="1" applyFill="1" applyAlignment="1" applyProtection="1">
      <alignment horizontal="right"/>
      <protection/>
    </xf>
    <xf numFmtId="167" fontId="9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/>
    </xf>
    <xf numFmtId="0" fontId="9" fillId="0" borderId="7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 applyProtection="1">
      <alignment horizontal="left" wrapText="1"/>
      <protection/>
    </xf>
    <xf numFmtId="167" fontId="9" fillId="0" borderId="0" xfId="0" applyNumberFormat="1" applyFont="1" applyFill="1" applyBorder="1" applyAlignment="1">
      <alignment horizontal="right" shrinkToFit="1"/>
    </xf>
    <xf numFmtId="164" fontId="5" fillId="0" borderId="0" xfId="0" applyNumberFormat="1" applyFont="1" applyFill="1" applyAlignment="1" applyProtection="1">
      <alignment horizontal="right"/>
      <protection/>
    </xf>
    <xf numFmtId="167" fontId="5" fillId="0" borderId="0" xfId="0" applyNumberFormat="1" applyFont="1" applyFill="1" applyBorder="1" applyAlignment="1">
      <alignment horizontal="right" vertical="top" shrinkToFit="1"/>
    </xf>
    <xf numFmtId="167" fontId="9" fillId="0" borderId="0" xfId="24" applyNumberFormat="1" applyFont="1" applyFill="1" applyBorder="1" applyAlignment="1" applyProtection="1">
      <alignment horizontal="right" vertical="top" shrinkToFit="1"/>
      <protection/>
    </xf>
    <xf numFmtId="0" fontId="9" fillId="0" borderId="0" xfId="0" applyFont="1" applyAlignment="1" applyProtection="1">
      <alignment horizontal="left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65" fontId="10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>
      <alignment horizontal="right"/>
    </xf>
    <xf numFmtId="0" fontId="5" fillId="2" borderId="0" xfId="0" applyFont="1" applyFill="1" applyBorder="1" applyAlignment="1">
      <alignment horizontal="lef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="90" zoomScaleSheetLayoutView="90" workbookViewId="0" topLeftCell="A45">
      <selection activeCell="A1" sqref="A1:F72"/>
    </sheetView>
  </sheetViews>
  <sheetFormatPr defaultColWidth="8.796875" defaultRowHeight="15"/>
  <cols>
    <col min="1" max="1" width="45.69921875" style="1" customWidth="1"/>
    <col min="2" max="2" width="10.69921875" style="1" customWidth="1"/>
    <col min="3" max="3" width="11.59765625" style="1" customWidth="1"/>
    <col min="4" max="4" width="10.69921875" style="1" customWidth="1"/>
    <col min="5" max="5" width="10.19921875" style="1" customWidth="1"/>
    <col min="6" max="6" width="11.796875" style="1" customWidth="1"/>
    <col min="7" max="7" width="9.796875" style="1" customWidth="1"/>
    <col min="8" max="8" width="38.796875" style="1" customWidth="1"/>
    <col min="9" max="16" width="9.796875" style="1" customWidth="1"/>
    <col min="17" max="17" width="37.796875" style="1" customWidth="1"/>
    <col min="18" max="18" width="10.796875" style="1" customWidth="1"/>
    <col min="19" max="19" width="11.796875" style="2" customWidth="1"/>
    <col min="20" max="20" width="12.796875" style="2" customWidth="1"/>
    <col min="21" max="41" width="9.796875" style="2" customWidth="1"/>
    <col min="42" max="16384" width="9.796875" style="0" customWidth="1"/>
  </cols>
  <sheetData>
    <row r="1" spans="1:13" ht="15.75">
      <c r="A1" s="15"/>
      <c r="B1" s="16" t="s">
        <v>0</v>
      </c>
      <c r="C1" s="16"/>
      <c r="D1" s="16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17" t="s">
        <v>74</v>
      </c>
      <c r="C2" s="16"/>
      <c r="D2" s="16"/>
      <c r="E2" s="3"/>
      <c r="F2" s="5"/>
      <c r="G2" s="5"/>
      <c r="H2" s="5"/>
      <c r="I2" s="5"/>
      <c r="J2" s="5"/>
      <c r="K2" s="5"/>
      <c r="L2" s="5"/>
      <c r="M2" s="5"/>
    </row>
    <row r="3" spans="1:13" ht="15.75">
      <c r="A3"/>
      <c r="B3" s="3"/>
      <c r="C3" s="3"/>
      <c r="D3" s="3"/>
      <c r="E3" s="3"/>
      <c r="F3" s="5"/>
      <c r="G3" s="5"/>
      <c r="H3" s="5"/>
      <c r="I3" s="5"/>
      <c r="J3" s="5"/>
      <c r="K3" s="5"/>
      <c r="L3" s="5"/>
      <c r="M3" s="5"/>
    </row>
    <row r="4" spans="1:13" ht="15.75">
      <c r="A4" s="4" t="s">
        <v>1</v>
      </c>
      <c r="B4" s="4"/>
      <c r="C4" s="4"/>
      <c r="D4" s="4"/>
      <c r="E4" s="6" t="s">
        <v>49</v>
      </c>
      <c r="F4" s="5"/>
      <c r="G4" s="5"/>
      <c r="H4" s="5"/>
      <c r="I4" s="5"/>
      <c r="J4" s="5"/>
      <c r="K4" s="5"/>
      <c r="L4" s="5"/>
      <c r="M4" s="5"/>
    </row>
    <row r="5" spans="1:13" ht="15.75">
      <c r="A5" s="18"/>
      <c r="B5" s="19" t="s">
        <v>2</v>
      </c>
      <c r="C5" s="20" t="s">
        <v>3</v>
      </c>
      <c r="D5" s="21" t="s">
        <v>4</v>
      </c>
      <c r="E5" s="22" t="s">
        <v>5</v>
      </c>
      <c r="F5" s="22" t="s">
        <v>55</v>
      </c>
      <c r="G5" s="5"/>
      <c r="H5" s="5"/>
      <c r="I5" s="5"/>
      <c r="J5" s="5"/>
      <c r="K5" s="5"/>
      <c r="L5" s="5"/>
      <c r="M5" s="5"/>
    </row>
    <row r="6" spans="1:13" ht="15.75">
      <c r="A6" s="23" t="s">
        <v>6</v>
      </c>
      <c r="B6" s="24" t="s">
        <v>70</v>
      </c>
      <c r="C6" s="25" t="s">
        <v>75</v>
      </c>
      <c r="D6" s="26" t="s">
        <v>7</v>
      </c>
      <c r="E6" s="27" t="s">
        <v>8</v>
      </c>
      <c r="F6" s="27" t="s">
        <v>56</v>
      </c>
      <c r="G6" s="5"/>
      <c r="H6" s="5"/>
      <c r="I6" s="5"/>
      <c r="J6" s="5"/>
      <c r="K6" s="5"/>
      <c r="L6" s="5"/>
      <c r="M6" s="5"/>
    </row>
    <row r="7" spans="1:13" ht="15.75">
      <c r="A7" s="23" t="s">
        <v>9</v>
      </c>
      <c r="B7" s="24"/>
      <c r="C7" s="28"/>
      <c r="D7" s="26" t="s">
        <v>10</v>
      </c>
      <c r="E7" s="29" t="s">
        <v>11</v>
      </c>
      <c r="F7" s="29" t="s">
        <v>57</v>
      </c>
      <c r="G7" s="5"/>
      <c r="H7" s="5"/>
      <c r="I7" s="5"/>
      <c r="J7" s="5"/>
      <c r="K7" s="5"/>
      <c r="L7" s="5"/>
      <c r="M7" s="5"/>
    </row>
    <row r="8" spans="1:13" ht="15.75">
      <c r="A8" s="30"/>
      <c r="B8" s="31"/>
      <c r="C8" s="32"/>
      <c r="D8" s="33"/>
      <c r="E8" s="34"/>
      <c r="F8" s="34" t="s">
        <v>58</v>
      </c>
      <c r="G8" s="5"/>
      <c r="H8" s="5"/>
      <c r="I8" s="5"/>
      <c r="J8" s="5"/>
      <c r="K8" s="5"/>
      <c r="L8" s="5"/>
      <c r="M8" s="5"/>
    </row>
    <row r="9" spans="1:13" ht="15.75">
      <c r="A9" s="35"/>
      <c r="B9" s="36"/>
      <c r="C9" s="36"/>
      <c r="D9" s="36"/>
      <c r="E9" s="36"/>
      <c r="F9" s="37"/>
      <c r="G9" s="5"/>
      <c r="H9" s="5"/>
      <c r="I9" s="5"/>
      <c r="J9" s="5"/>
      <c r="K9" s="5"/>
      <c r="L9" s="5"/>
      <c r="M9" s="5"/>
    </row>
    <row r="10" spans="1:13" ht="15.75">
      <c r="A10" s="12" t="s">
        <v>12</v>
      </c>
      <c r="B10" s="38">
        <f>(B11+B13+B19+B17)</f>
        <v>13741.900000000001</v>
      </c>
      <c r="C10" s="74">
        <f>(C11+C13+C19+C17)</f>
        <v>11337.400000000001</v>
      </c>
      <c r="D10" s="39">
        <f>(C10/B10)*100</f>
        <v>82.50241960718678</v>
      </c>
      <c r="E10" s="40">
        <f>+C10-B10</f>
        <v>-2404.5</v>
      </c>
      <c r="F10" s="40">
        <f>C10/C48*100</f>
        <v>75.30704288969041</v>
      </c>
      <c r="G10" s="5"/>
      <c r="H10" s="5"/>
      <c r="I10" s="5"/>
      <c r="J10" s="5"/>
      <c r="K10" s="5"/>
      <c r="L10" s="5"/>
      <c r="M10" s="5"/>
    </row>
    <row r="11" spans="1:13" ht="15.75">
      <c r="A11" s="41" t="s">
        <v>13</v>
      </c>
      <c r="B11" s="39">
        <f>(+B12)</f>
        <v>11771.7</v>
      </c>
      <c r="C11" s="78">
        <f>(+C12)</f>
        <v>9778.1</v>
      </c>
      <c r="D11" s="39">
        <f>(C11/B11)*100</f>
        <v>83.06446817367075</v>
      </c>
      <c r="E11" s="40">
        <f>+C11-B11</f>
        <v>-1993.6000000000004</v>
      </c>
      <c r="F11" s="40">
        <f>C11/C48*100</f>
        <v>64.94961773243263</v>
      </c>
      <c r="G11" s="5"/>
      <c r="H11" s="5"/>
      <c r="I11" s="5"/>
      <c r="J11" s="5"/>
      <c r="K11" s="5"/>
      <c r="L11" s="5"/>
      <c r="M11" s="5"/>
    </row>
    <row r="12" spans="1:13" ht="15.75" customHeight="1">
      <c r="A12" s="41" t="s">
        <v>14</v>
      </c>
      <c r="B12" s="39">
        <v>11771.7</v>
      </c>
      <c r="C12" s="78">
        <v>9778.1</v>
      </c>
      <c r="D12" s="39">
        <f>(C12/B12)*100</f>
        <v>83.06446817367075</v>
      </c>
      <c r="E12" s="40">
        <f>+C12-B12</f>
        <v>-1993.6000000000004</v>
      </c>
      <c r="F12" s="40">
        <f>C12/C48*100</f>
        <v>64.94961773243263</v>
      </c>
      <c r="G12" s="5"/>
      <c r="H12" s="5"/>
      <c r="I12" s="5"/>
      <c r="J12" s="5"/>
      <c r="K12" s="5"/>
      <c r="L12" s="5"/>
      <c r="M12" s="5"/>
    </row>
    <row r="13" spans="1:13" ht="15.75">
      <c r="A13" s="41" t="s">
        <v>15</v>
      </c>
      <c r="B13" s="39">
        <f>+B15+B16</f>
        <v>1930.2</v>
      </c>
      <c r="C13" s="79">
        <f>+C15+C16</f>
        <v>1532.3000000000002</v>
      </c>
      <c r="D13" s="39">
        <f>(C13/B13)*100</f>
        <v>79.38555590094292</v>
      </c>
      <c r="E13" s="40">
        <f>+C13-B13</f>
        <v>-397.89999999999986</v>
      </c>
      <c r="F13" s="40">
        <f>C13/C48*100</f>
        <v>10.17808155484261</v>
      </c>
      <c r="G13" s="5"/>
      <c r="H13" s="5"/>
      <c r="I13" s="5"/>
      <c r="J13" s="5"/>
      <c r="K13" s="5"/>
      <c r="L13" s="5"/>
      <c r="M13" s="5"/>
    </row>
    <row r="14" spans="1:13" ht="15.75">
      <c r="A14" s="41" t="s">
        <v>16</v>
      </c>
      <c r="B14" s="43"/>
      <c r="C14" s="81"/>
      <c r="D14" s="39"/>
      <c r="E14" s="40"/>
      <c r="F14" s="44"/>
      <c r="G14" s="5"/>
      <c r="H14" s="5"/>
      <c r="I14" s="5"/>
      <c r="J14" s="5"/>
      <c r="K14" s="5"/>
      <c r="L14" s="5"/>
      <c r="M14" s="5"/>
    </row>
    <row r="15" spans="1:13" ht="15.75">
      <c r="A15" s="41" t="s">
        <v>17</v>
      </c>
      <c r="B15" s="39">
        <v>1850</v>
      </c>
      <c r="C15" s="82">
        <v>1506.4</v>
      </c>
      <c r="D15" s="39">
        <f>(C15/B15)*100</f>
        <v>81.42702702702704</v>
      </c>
      <c r="E15" s="40">
        <f>+C15-B15</f>
        <v>-343.5999999999999</v>
      </c>
      <c r="F15" s="40">
        <f>C15/C48*100</f>
        <v>10.006044543636955</v>
      </c>
      <c r="G15" s="5"/>
      <c r="H15" s="5"/>
      <c r="I15" s="5"/>
      <c r="J15" s="5"/>
      <c r="K15" s="5"/>
      <c r="L15" s="5"/>
      <c r="M15" s="5"/>
    </row>
    <row r="16" spans="1:13" ht="15.75">
      <c r="A16" s="41" t="s">
        <v>45</v>
      </c>
      <c r="B16" s="39">
        <v>80.2</v>
      </c>
      <c r="C16" s="82">
        <v>25.9</v>
      </c>
      <c r="D16" s="39">
        <f>(C16/B16)*100</f>
        <v>32.294264339152114</v>
      </c>
      <c r="E16" s="40">
        <f>+C16-B16</f>
        <v>-54.300000000000004</v>
      </c>
      <c r="F16" s="40">
        <f>C16/C48*100</f>
        <v>0.17203701120565396</v>
      </c>
      <c r="G16" s="5"/>
      <c r="H16" s="5"/>
      <c r="I16" s="5"/>
      <c r="J16" s="5"/>
      <c r="K16" s="5"/>
      <c r="L16" s="5"/>
      <c r="M16" s="5"/>
    </row>
    <row r="17" spans="1:13" ht="15.75">
      <c r="A17" s="41" t="s">
        <v>18</v>
      </c>
      <c r="B17" s="39">
        <v>40</v>
      </c>
      <c r="C17" s="78">
        <v>21.3</v>
      </c>
      <c r="D17" s="39">
        <f>(C17/B17)*100</f>
        <v>53.25</v>
      </c>
      <c r="E17" s="40">
        <f>+C17-B17</f>
        <v>-18.7</v>
      </c>
      <c r="F17" s="40">
        <f>C17/C48*100</f>
        <v>0.14148217523862663</v>
      </c>
      <c r="G17" s="5"/>
      <c r="H17" s="5"/>
      <c r="I17" s="5"/>
      <c r="J17" s="5"/>
      <c r="K17" s="5"/>
      <c r="L17" s="5"/>
      <c r="M17" s="5"/>
    </row>
    <row r="18" spans="1:13" ht="15.75">
      <c r="A18" s="41" t="s">
        <v>19</v>
      </c>
      <c r="B18" s="39"/>
      <c r="C18" s="78"/>
      <c r="D18" s="39"/>
      <c r="E18" s="40"/>
      <c r="F18" s="44"/>
      <c r="G18" s="5"/>
      <c r="H18" s="5"/>
      <c r="I18" s="5"/>
      <c r="J18" s="5"/>
      <c r="K18" s="5"/>
      <c r="L18" s="5"/>
      <c r="M18" s="5"/>
    </row>
    <row r="19" spans="1:13" ht="15.75">
      <c r="A19" s="7" t="s">
        <v>20</v>
      </c>
      <c r="B19" s="42">
        <f>+B20+B21+B22+B23+B24</f>
        <v>0</v>
      </c>
      <c r="C19" s="78">
        <f>+C20+C21+C22+C23+C24</f>
        <v>5.699999999999999</v>
      </c>
      <c r="D19" s="39" t="e">
        <f>(C19/B19)*100</f>
        <v>#DIV/0!</v>
      </c>
      <c r="E19" s="40">
        <f>+C19-B19</f>
        <v>5.699999999999999</v>
      </c>
      <c r="F19" s="40">
        <f>C19/C48*100</f>
        <v>0.03786142717653388</v>
      </c>
      <c r="G19" s="5"/>
      <c r="H19" s="5"/>
      <c r="I19" s="5"/>
      <c r="J19" s="5"/>
      <c r="K19" s="5"/>
      <c r="L19" s="5"/>
      <c r="M19" s="5"/>
    </row>
    <row r="20" spans="1:13" ht="15.75">
      <c r="A20" s="41" t="s">
        <v>46</v>
      </c>
      <c r="B20" s="42"/>
      <c r="C20" s="78"/>
      <c r="D20" s="39" t="e">
        <f>(C20/B20)*100</f>
        <v>#DIV/0!</v>
      </c>
      <c r="E20" s="40">
        <f>+C20-B20</f>
        <v>0</v>
      </c>
      <c r="F20" s="40">
        <f>C20/C48*100</f>
        <v>0</v>
      </c>
      <c r="G20" s="5"/>
      <c r="H20" s="5"/>
      <c r="I20" s="5"/>
      <c r="J20" s="5"/>
      <c r="K20" s="5"/>
      <c r="L20" s="5"/>
      <c r="M20" s="5"/>
    </row>
    <row r="21" spans="1:13" ht="15.75">
      <c r="A21" s="41" t="s">
        <v>47</v>
      </c>
      <c r="B21" s="42"/>
      <c r="C21" s="78"/>
      <c r="D21" s="39"/>
      <c r="E21" s="40"/>
      <c r="F21" s="44"/>
      <c r="G21" s="5"/>
      <c r="H21" s="5"/>
      <c r="I21" s="5"/>
      <c r="J21" s="5"/>
      <c r="K21" s="5"/>
      <c r="L21" s="5"/>
      <c r="M21" s="5"/>
    </row>
    <row r="22" spans="1:13" ht="15.75">
      <c r="A22" s="41" t="s">
        <v>51</v>
      </c>
      <c r="B22" s="39"/>
      <c r="C22" s="78"/>
      <c r="D22" s="39"/>
      <c r="E22" s="40"/>
      <c r="F22" s="44"/>
      <c r="G22" s="5"/>
      <c r="H22" s="5"/>
      <c r="I22" s="5"/>
      <c r="J22" s="5"/>
      <c r="K22" s="5"/>
      <c r="L22" s="5"/>
      <c r="M22" s="5"/>
    </row>
    <row r="23" spans="1:13" ht="15.75">
      <c r="A23" s="41" t="s">
        <v>48</v>
      </c>
      <c r="B23" s="39"/>
      <c r="C23" s="78">
        <v>4.6</v>
      </c>
      <c r="D23" s="39"/>
      <c r="E23" s="40"/>
      <c r="F23" s="40">
        <f>C23/C48*100</f>
        <v>0.030554835967027343</v>
      </c>
      <c r="G23" s="5"/>
      <c r="H23" s="5"/>
      <c r="I23" s="5"/>
      <c r="J23" s="5"/>
      <c r="K23" s="5"/>
      <c r="L23" s="5"/>
      <c r="M23" s="5"/>
    </row>
    <row r="24" spans="1:13" ht="15.75">
      <c r="A24" s="41" t="s">
        <v>63</v>
      </c>
      <c r="B24" s="39"/>
      <c r="C24" s="78">
        <v>1.1</v>
      </c>
      <c r="D24" s="39" t="e">
        <f>(C24/B24)*100</f>
        <v>#DIV/0!</v>
      </c>
      <c r="E24" s="40"/>
      <c r="F24" s="40">
        <f>C24/C48*100</f>
        <v>0.007306591209506539</v>
      </c>
      <c r="G24" s="5"/>
      <c r="H24" s="5"/>
      <c r="I24" s="5"/>
      <c r="J24" s="5"/>
      <c r="K24" s="5"/>
      <c r="L24" s="5"/>
      <c r="M24" s="5"/>
    </row>
    <row r="25" spans="1:13" ht="15.75">
      <c r="A25" s="12" t="s">
        <v>21</v>
      </c>
      <c r="B25" s="38">
        <f>(B27+B31+B33+B36+B37+B35)</f>
        <v>8857.8</v>
      </c>
      <c r="C25" s="74">
        <f>(C27+C31+C33+C36+C37+C35)</f>
        <v>3717.5</v>
      </c>
      <c r="D25" s="39">
        <f>(C25/B25)*100</f>
        <v>41.96866038971302</v>
      </c>
      <c r="E25" s="40">
        <f>+C25-B25</f>
        <v>-5140.299999999999</v>
      </c>
      <c r="F25" s="40">
        <f>C25/C48*100</f>
        <v>24.6929571103096</v>
      </c>
      <c r="G25" s="5"/>
      <c r="H25" s="5"/>
      <c r="I25" s="5"/>
      <c r="J25" s="5"/>
      <c r="K25" s="5"/>
      <c r="L25" s="5"/>
      <c r="M25" s="5"/>
    </row>
    <row r="26" spans="1:13" ht="15.75">
      <c r="A26" s="41" t="s">
        <v>22</v>
      </c>
      <c r="B26" s="39"/>
      <c r="C26" s="78"/>
      <c r="D26" s="39"/>
      <c r="E26" s="40"/>
      <c r="F26" s="44"/>
      <c r="G26" s="5"/>
      <c r="H26" s="5"/>
      <c r="I26" s="5"/>
      <c r="J26" s="5"/>
      <c r="K26" s="5"/>
      <c r="L26" s="5"/>
      <c r="M26" s="5"/>
    </row>
    <row r="27" spans="1:13" ht="15.75">
      <c r="A27" s="41" t="s">
        <v>23</v>
      </c>
      <c r="B27" s="39">
        <f>(B28+B29+B30)</f>
        <v>1652.7999999999997</v>
      </c>
      <c r="C27" s="39">
        <f>(C28+C29+C30)</f>
        <v>1012.2</v>
      </c>
      <c r="D27" s="39">
        <f aca="true" t="shared" si="0" ref="D27:D33">(C27/B27)*100</f>
        <v>61.24152952565345</v>
      </c>
      <c r="E27" s="40">
        <f aca="true" t="shared" si="1" ref="E27:E33">+C27-B27</f>
        <v>-640.5999999999997</v>
      </c>
      <c r="F27" s="40">
        <f>C27/C48*100</f>
        <v>6.723392383875017</v>
      </c>
      <c r="G27" s="5"/>
      <c r="H27" s="5"/>
      <c r="I27" s="5"/>
      <c r="J27" s="5"/>
      <c r="K27" s="5"/>
      <c r="L27" s="5"/>
      <c r="M27" s="5"/>
    </row>
    <row r="28" spans="1:13" ht="15.75">
      <c r="A28" s="41" t="s">
        <v>66</v>
      </c>
      <c r="B28" s="39">
        <v>1278.6</v>
      </c>
      <c r="C28" s="78">
        <v>953.7</v>
      </c>
      <c r="D28" s="39">
        <f t="shared" si="0"/>
        <v>74.58939465039889</v>
      </c>
      <c r="E28" s="40">
        <f t="shared" si="1"/>
        <v>-324.89999999999986</v>
      </c>
      <c r="F28" s="40">
        <f>C28/C48*100</f>
        <v>6.33481457864217</v>
      </c>
      <c r="G28" s="5"/>
      <c r="H28" s="5"/>
      <c r="I28" s="5"/>
      <c r="J28" s="5"/>
      <c r="K28" s="5"/>
      <c r="L28" s="5"/>
      <c r="M28" s="5"/>
    </row>
    <row r="29" spans="1:13" ht="15.75">
      <c r="A29" s="41" t="s">
        <v>24</v>
      </c>
      <c r="B29" s="39">
        <v>234.6</v>
      </c>
      <c r="C29" s="78">
        <v>58.5</v>
      </c>
      <c r="D29" s="39">
        <f t="shared" si="0"/>
        <v>24.936061381074172</v>
      </c>
      <c r="E29" s="40">
        <f t="shared" si="1"/>
        <v>-176.1</v>
      </c>
      <c r="F29" s="40">
        <f>C29/C48*100</f>
        <v>0.38857780523284774</v>
      </c>
      <c r="G29" s="5"/>
      <c r="H29" s="5"/>
      <c r="I29" s="5"/>
      <c r="J29" s="5"/>
      <c r="K29" s="5"/>
      <c r="L29" s="5"/>
      <c r="M29" s="5"/>
    </row>
    <row r="30" spans="1:13" ht="15.75">
      <c r="A30" s="41" t="s">
        <v>65</v>
      </c>
      <c r="B30" s="39">
        <v>139.6</v>
      </c>
      <c r="C30" s="78">
        <v>0</v>
      </c>
      <c r="D30" s="39"/>
      <c r="E30" s="40"/>
      <c r="F30" s="40"/>
      <c r="G30" s="5"/>
      <c r="H30" s="5"/>
      <c r="I30" s="5"/>
      <c r="J30" s="5"/>
      <c r="K30" s="5"/>
      <c r="L30" s="5"/>
      <c r="M30" s="5"/>
    </row>
    <row r="31" spans="1:13" ht="15.75">
      <c r="A31" s="7" t="s">
        <v>54</v>
      </c>
      <c r="B31" s="39">
        <f>+B32</f>
        <v>350</v>
      </c>
      <c r="C31" s="39">
        <f>+C32</f>
        <v>177.9</v>
      </c>
      <c r="D31" s="39">
        <f t="shared" si="0"/>
        <v>50.828571428571436</v>
      </c>
      <c r="E31" s="40">
        <f t="shared" si="1"/>
        <v>-172.1</v>
      </c>
      <c r="F31" s="40">
        <f>C31/C48*100</f>
        <v>1.1816750692465576</v>
      </c>
      <c r="G31" s="5"/>
      <c r="H31" s="5"/>
      <c r="I31" s="5"/>
      <c r="J31" s="5"/>
      <c r="K31" s="5"/>
      <c r="L31" s="5"/>
      <c r="M31" s="5"/>
    </row>
    <row r="32" spans="1:13" ht="15.75">
      <c r="A32" s="41" t="s">
        <v>25</v>
      </c>
      <c r="B32" s="39">
        <v>350</v>
      </c>
      <c r="C32" s="78">
        <v>177.9</v>
      </c>
      <c r="D32" s="39">
        <f t="shared" si="0"/>
        <v>50.828571428571436</v>
      </c>
      <c r="E32" s="40">
        <f t="shared" si="1"/>
        <v>-172.1</v>
      </c>
      <c r="F32" s="40">
        <f>C32/C48*100</f>
        <v>1.1816750692465576</v>
      </c>
      <c r="G32" s="5"/>
      <c r="H32" s="5"/>
      <c r="I32" s="5"/>
      <c r="J32" s="5"/>
      <c r="K32" s="5"/>
      <c r="L32" s="5"/>
      <c r="M32" s="5"/>
    </row>
    <row r="33" spans="1:13" ht="35.25" customHeight="1">
      <c r="A33" s="72" t="s">
        <v>61</v>
      </c>
      <c r="B33" s="39">
        <v>393</v>
      </c>
      <c r="C33" s="78">
        <v>209.1</v>
      </c>
      <c r="D33" s="39">
        <f t="shared" si="0"/>
        <v>53.20610687022901</v>
      </c>
      <c r="E33" s="40">
        <f t="shared" si="1"/>
        <v>-183.9</v>
      </c>
      <c r="F33" s="40">
        <f>C33/C48*100</f>
        <v>1.388916565370743</v>
      </c>
      <c r="G33" s="5"/>
      <c r="H33" s="5"/>
      <c r="I33" s="5"/>
      <c r="J33" s="5"/>
      <c r="K33" s="5"/>
      <c r="L33" s="5"/>
      <c r="M33" s="5"/>
    </row>
    <row r="34" spans="1:13" ht="18.75" customHeight="1">
      <c r="A34" s="72" t="s">
        <v>62</v>
      </c>
      <c r="B34" s="39"/>
      <c r="C34" s="78"/>
      <c r="D34" s="39"/>
      <c r="E34" s="40"/>
      <c r="F34" s="44"/>
      <c r="G34" s="5"/>
      <c r="H34" s="5"/>
      <c r="I34" s="5"/>
      <c r="J34" s="5"/>
      <c r="K34" s="5"/>
      <c r="L34" s="5"/>
      <c r="M34" s="5"/>
    </row>
    <row r="35" spans="1:13" ht="15.75">
      <c r="A35" s="41" t="s">
        <v>26</v>
      </c>
      <c r="B35" s="39">
        <v>5500</v>
      </c>
      <c r="C35" s="78">
        <v>1862</v>
      </c>
      <c r="D35" s="39">
        <f>(C35/B35)*100</f>
        <v>33.85454545454545</v>
      </c>
      <c r="E35" s="40">
        <f aca="true" t="shared" si="2" ref="E35:E46">+C35-B35</f>
        <v>-3638</v>
      </c>
      <c r="F35" s="40">
        <f>C35/C48*100</f>
        <v>12.368066211001068</v>
      </c>
      <c r="G35" s="5"/>
      <c r="H35" s="5"/>
      <c r="I35" s="5"/>
      <c r="J35" s="5"/>
      <c r="K35" s="5"/>
      <c r="L35" s="5"/>
      <c r="M35" s="5"/>
    </row>
    <row r="36" spans="1:13" ht="15.75">
      <c r="A36" s="41" t="s">
        <v>27</v>
      </c>
      <c r="B36" s="39">
        <v>432</v>
      </c>
      <c r="C36" s="78">
        <v>456.3</v>
      </c>
      <c r="D36" s="39">
        <f>(C36/B36)*100</f>
        <v>105.62500000000001</v>
      </c>
      <c r="E36" s="40">
        <f t="shared" si="2"/>
        <v>24.30000000000001</v>
      </c>
      <c r="F36" s="40">
        <f>C36/C48*100</f>
        <v>3.0309068808162127</v>
      </c>
      <c r="G36" s="5"/>
      <c r="H36" s="5"/>
      <c r="I36" s="5"/>
      <c r="J36" s="5"/>
      <c r="K36" s="5"/>
      <c r="L36" s="5"/>
      <c r="M36" s="5"/>
    </row>
    <row r="37" spans="1:13" ht="15.75">
      <c r="A37" s="41" t="s">
        <v>28</v>
      </c>
      <c r="B37" s="39">
        <v>530</v>
      </c>
      <c r="C37" s="78">
        <v>0</v>
      </c>
      <c r="D37" s="39">
        <f>(C37/B37)*100</f>
        <v>0</v>
      </c>
      <c r="E37" s="40">
        <f t="shared" si="2"/>
        <v>-530</v>
      </c>
      <c r="F37" s="40">
        <f>C37/C48*100</f>
        <v>0</v>
      </c>
      <c r="G37" s="5"/>
      <c r="H37" s="5"/>
      <c r="I37" s="5"/>
      <c r="J37" s="5"/>
      <c r="K37" s="5"/>
      <c r="L37" s="5"/>
      <c r="M37" s="5"/>
    </row>
    <row r="38" spans="1:13" ht="15.75">
      <c r="A38" s="12" t="s">
        <v>53</v>
      </c>
      <c r="B38" s="74">
        <f>B40+B45+B46</f>
        <v>123875.4</v>
      </c>
      <c r="C38" s="74">
        <f>C40+C45+C46</f>
        <v>109409.1</v>
      </c>
      <c r="D38" s="39">
        <f>(C38/B38)*100</f>
        <v>88.3218944197153</v>
      </c>
      <c r="E38" s="40">
        <f t="shared" si="2"/>
        <v>-14466.299999999988</v>
      </c>
      <c r="F38" s="40"/>
      <c r="G38" s="5"/>
      <c r="H38" s="5"/>
      <c r="I38" s="5"/>
      <c r="J38" s="5"/>
      <c r="K38" s="5"/>
      <c r="L38" s="5"/>
      <c r="M38" s="5"/>
    </row>
    <row r="39" spans="1:13" ht="15.75">
      <c r="A39" s="13" t="s">
        <v>53</v>
      </c>
      <c r="B39" s="83"/>
      <c r="C39" s="78"/>
      <c r="D39" s="39"/>
      <c r="E39" s="40"/>
      <c r="F39" s="44"/>
      <c r="G39" s="5"/>
      <c r="H39" s="5"/>
      <c r="I39" s="5"/>
      <c r="J39" s="5"/>
      <c r="K39" s="5"/>
      <c r="L39" s="5"/>
      <c r="M39" s="5"/>
    </row>
    <row r="40" spans="1:13" ht="15.75">
      <c r="A40" s="13" t="s">
        <v>29</v>
      </c>
      <c r="B40" s="74">
        <f>+B41+B42+B43+B44</f>
        <v>124134.2</v>
      </c>
      <c r="C40" s="74">
        <f>+C41+C42+C43+C44</f>
        <v>109738.1</v>
      </c>
      <c r="D40" s="39">
        <f aca="true" t="shared" si="3" ref="D40:D47">(C40/B40)*100</f>
        <v>88.40279310617059</v>
      </c>
      <c r="E40" s="40">
        <f t="shared" si="2"/>
        <v>-14396.099999999991</v>
      </c>
      <c r="F40" s="44"/>
      <c r="G40" s="5"/>
      <c r="H40" s="5"/>
      <c r="I40" s="5"/>
      <c r="J40" s="5"/>
      <c r="K40" s="5"/>
      <c r="L40" s="5"/>
      <c r="M40" s="5"/>
    </row>
    <row r="41" spans="1:13" ht="15.75">
      <c r="A41" s="45" t="s">
        <v>50</v>
      </c>
      <c r="B41" s="39">
        <v>17415.4</v>
      </c>
      <c r="C41" s="78">
        <v>17415.4</v>
      </c>
      <c r="D41" s="39">
        <f t="shared" si="3"/>
        <v>100</v>
      </c>
      <c r="E41" s="40">
        <f t="shared" si="2"/>
        <v>0</v>
      </c>
      <c r="F41" s="44"/>
      <c r="G41" s="5"/>
      <c r="H41" s="5"/>
      <c r="I41" s="5"/>
      <c r="J41" s="5"/>
      <c r="K41" s="5"/>
      <c r="L41" s="5"/>
      <c r="M41" s="5"/>
    </row>
    <row r="42" spans="1:13" ht="15.75">
      <c r="A42" s="45" t="s">
        <v>31</v>
      </c>
      <c r="B42" s="39">
        <v>40288.7</v>
      </c>
      <c r="C42" s="78">
        <v>32703.2</v>
      </c>
      <c r="D42" s="39">
        <f t="shared" si="3"/>
        <v>81.17214007897996</v>
      </c>
      <c r="E42" s="40">
        <f t="shared" si="2"/>
        <v>-7585.499999999996</v>
      </c>
      <c r="F42" s="44"/>
      <c r="G42" s="5"/>
      <c r="H42" s="5"/>
      <c r="I42" s="5"/>
      <c r="J42" s="5"/>
      <c r="K42" s="5"/>
      <c r="L42" s="5"/>
      <c r="M42" s="5"/>
    </row>
    <row r="43" spans="1:13" ht="15.75">
      <c r="A43" s="45" t="s">
        <v>30</v>
      </c>
      <c r="B43" s="39">
        <v>63866.6</v>
      </c>
      <c r="C43" s="78">
        <v>57056</v>
      </c>
      <c r="D43" s="39">
        <f t="shared" si="3"/>
        <v>89.33621016305862</v>
      </c>
      <c r="E43" s="40">
        <f t="shared" si="2"/>
        <v>-6810.5999999999985</v>
      </c>
      <c r="F43" s="44"/>
      <c r="G43" s="5"/>
      <c r="H43" s="5"/>
      <c r="I43" s="5"/>
      <c r="J43" s="5"/>
      <c r="K43" s="5"/>
      <c r="L43" s="5"/>
      <c r="M43" s="5"/>
    </row>
    <row r="44" spans="1:13" ht="15.75">
      <c r="A44" s="45" t="s">
        <v>52</v>
      </c>
      <c r="B44" s="39">
        <v>2563.5</v>
      </c>
      <c r="C44" s="78">
        <v>2563.5</v>
      </c>
      <c r="D44" s="39">
        <f t="shared" si="3"/>
        <v>100</v>
      </c>
      <c r="E44" s="40">
        <f t="shared" si="2"/>
        <v>0</v>
      </c>
      <c r="F44" s="44"/>
      <c r="G44" s="5"/>
      <c r="H44" s="5"/>
      <c r="I44" s="5"/>
      <c r="J44" s="5"/>
      <c r="K44" s="5"/>
      <c r="L44" s="5"/>
      <c r="M44" s="5"/>
    </row>
    <row r="45" spans="1:13" ht="15.75">
      <c r="A45" s="45" t="s">
        <v>71</v>
      </c>
      <c r="B45" s="39">
        <v>70.2</v>
      </c>
      <c r="C45" s="78"/>
      <c r="D45" s="39">
        <f t="shared" si="3"/>
        <v>0</v>
      </c>
      <c r="E45" s="40">
        <f t="shared" si="2"/>
        <v>-70.2</v>
      </c>
      <c r="F45" s="40">
        <f>C45/C48*100</f>
        <v>0</v>
      </c>
      <c r="G45" s="5"/>
      <c r="H45" s="5"/>
      <c r="I45" s="5"/>
      <c r="J45" s="5"/>
      <c r="K45" s="5"/>
      <c r="L45" s="5"/>
      <c r="M45" s="5"/>
    </row>
    <row r="46" spans="1:13" ht="15.75">
      <c r="A46" s="77" t="s">
        <v>67</v>
      </c>
      <c r="B46" s="39">
        <v>-329</v>
      </c>
      <c r="C46" s="78">
        <v>-329</v>
      </c>
      <c r="D46" s="39">
        <f t="shared" si="3"/>
        <v>100</v>
      </c>
      <c r="E46" s="40">
        <f t="shared" si="2"/>
        <v>0</v>
      </c>
      <c r="F46" s="44"/>
      <c r="G46" s="5"/>
      <c r="H46" s="5"/>
      <c r="I46" s="5"/>
      <c r="J46" s="5"/>
      <c r="K46" s="5"/>
      <c r="L46" s="5"/>
      <c r="M46" s="5"/>
    </row>
    <row r="47" spans="1:13" ht="15.75">
      <c r="A47" s="14" t="s">
        <v>32</v>
      </c>
      <c r="B47" s="38">
        <f>(B10+B38+B25)</f>
        <v>146475.09999999998</v>
      </c>
      <c r="C47" s="74">
        <f>(C10+C38+C25)</f>
        <v>124464</v>
      </c>
      <c r="D47" s="39">
        <f t="shared" si="3"/>
        <v>84.97280425137107</v>
      </c>
      <c r="E47" s="38">
        <f>(E10+E40+E25)</f>
        <v>-21940.89999999999</v>
      </c>
      <c r="F47" s="44"/>
      <c r="G47" s="5"/>
      <c r="H47" s="5"/>
      <c r="I47" s="5"/>
      <c r="J47" s="5"/>
      <c r="K47" s="5"/>
      <c r="L47" s="5"/>
      <c r="M47" s="5"/>
    </row>
    <row r="48" spans="1:13" ht="15.75">
      <c r="A48" s="45" t="s">
        <v>72</v>
      </c>
      <c r="B48" s="39">
        <f>+B10+B25+B45</f>
        <v>22669.9</v>
      </c>
      <c r="C48" s="79">
        <f>+C10+C25+C45</f>
        <v>15054.900000000001</v>
      </c>
      <c r="D48" s="39">
        <f>(C48/B48)*100</f>
        <v>66.4092033930454</v>
      </c>
      <c r="E48" s="39">
        <f>+E10+E25</f>
        <v>-7544.799999999999</v>
      </c>
      <c r="F48" s="40">
        <f>C48/C47*100</f>
        <v>12.095786733513306</v>
      </c>
      <c r="G48" s="5"/>
      <c r="H48" s="5"/>
      <c r="I48" s="5"/>
      <c r="J48" s="5"/>
      <c r="K48" s="5"/>
      <c r="L48" s="5"/>
      <c r="M48" s="5"/>
    </row>
    <row r="49" spans="1:6" ht="15.75">
      <c r="A49" s="46"/>
      <c r="B49" s="44"/>
      <c r="C49" s="80"/>
      <c r="D49" s="39"/>
      <c r="E49" s="44" t="s">
        <v>73</v>
      </c>
      <c r="F49" s="47"/>
    </row>
    <row r="50" spans="1:6" ht="18.75" customHeight="1">
      <c r="A50" s="18"/>
      <c r="B50" s="19" t="s">
        <v>2</v>
      </c>
      <c r="C50" s="20" t="s">
        <v>3</v>
      </c>
      <c r="D50" s="21" t="s">
        <v>4</v>
      </c>
      <c r="E50" s="66" t="s">
        <v>5</v>
      </c>
      <c r="F50" s="71" t="s">
        <v>55</v>
      </c>
    </row>
    <row r="51" spans="1:6" ht="17.25" customHeight="1">
      <c r="A51" s="23" t="s">
        <v>6</v>
      </c>
      <c r="B51" s="24" t="s">
        <v>70</v>
      </c>
      <c r="C51" s="25" t="s">
        <v>75</v>
      </c>
      <c r="D51" s="26" t="s">
        <v>7</v>
      </c>
      <c r="E51" s="67" t="s">
        <v>8</v>
      </c>
      <c r="F51" s="28" t="s">
        <v>59</v>
      </c>
    </row>
    <row r="52" spans="1:6" ht="15.75" customHeight="1">
      <c r="A52" s="23" t="s">
        <v>9</v>
      </c>
      <c r="B52" s="24"/>
      <c r="C52" s="28"/>
      <c r="D52" s="26" t="s">
        <v>10</v>
      </c>
      <c r="E52" s="68" t="s">
        <v>11</v>
      </c>
      <c r="F52" s="28" t="s">
        <v>60</v>
      </c>
    </row>
    <row r="53" spans="1:6" ht="12.75" customHeight="1">
      <c r="A53" s="30"/>
      <c r="B53" s="31"/>
      <c r="C53" s="32"/>
      <c r="D53" s="33"/>
      <c r="E53" s="69"/>
      <c r="F53" s="70"/>
    </row>
    <row r="54" spans="1:6" ht="15.75">
      <c r="A54" s="48" t="s">
        <v>33</v>
      </c>
      <c r="B54" s="35"/>
      <c r="C54" s="41"/>
      <c r="D54" s="41"/>
      <c r="E54" s="35"/>
      <c r="F54" s="47"/>
    </row>
    <row r="55" spans="1:6" ht="15.75">
      <c r="A55" s="49" t="s">
        <v>34</v>
      </c>
      <c r="B55" s="76">
        <v>16039.2</v>
      </c>
      <c r="C55" s="50">
        <v>13757.2</v>
      </c>
      <c r="D55" s="39">
        <f aca="true" t="shared" si="4" ref="D55:D65">(C55/B55)*100</f>
        <v>85.77235772357724</v>
      </c>
      <c r="E55" s="40">
        <f aca="true" t="shared" si="5" ref="E55:E65">+C55-B55</f>
        <v>-2282</v>
      </c>
      <c r="F55" s="40">
        <f>C55/C65*100</f>
        <v>11.579286702068114</v>
      </c>
    </row>
    <row r="56" spans="1:6" ht="15.75">
      <c r="A56" s="49" t="s">
        <v>64</v>
      </c>
      <c r="B56" s="76">
        <v>633.1</v>
      </c>
      <c r="C56" s="50">
        <v>633.1</v>
      </c>
      <c r="D56" s="39">
        <f t="shared" si="4"/>
        <v>100</v>
      </c>
      <c r="E56" s="40">
        <f t="shared" si="5"/>
        <v>0</v>
      </c>
      <c r="F56" s="40">
        <f>C56/C65*100</f>
        <v>0.5328734343528714</v>
      </c>
    </row>
    <row r="57" spans="1:6" ht="30" customHeight="1">
      <c r="A57" s="49" t="s">
        <v>69</v>
      </c>
      <c r="B57" s="52">
        <v>1382.4</v>
      </c>
      <c r="C57" s="73">
        <v>1140.9</v>
      </c>
      <c r="D57" s="39">
        <f t="shared" si="4"/>
        <v>82.53038194444444</v>
      </c>
      <c r="E57" s="40">
        <f t="shared" si="5"/>
        <v>-241.5</v>
      </c>
      <c r="F57" s="40">
        <f>C57/C65*100</f>
        <v>0.9602832115829901</v>
      </c>
    </row>
    <row r="58" spans="1:6" ht="15.75">
      <c r="A58" s="49" t="s">
        <v>35</v>
      </c>
      <c r="B58" s="53">
        <v>17602.4</v>
      </c>
      <c r="C58" s="54">
        <v>10445.5</v>
      </c>
      <c r="D58" s="39">
        <f t="shared" si="4"/>
        <v>59.34133981729764</v>
      </c>
      <c r="E58" s="40">
        <f t="shared" si="5"/>
        <v>-7156.9000000000015</v>
      </c>
      <c r="F58" s="40">
        <f>C58/C65*100</f>
        <v>8.791864568840497</v>
      </c>
    </row>
    <row r="59" spans="1:6" ht="15.75">
      <c r="A59" s="49" t="s">
        <v>36</v>
      </c>
      <c r="B59" s="53">
        <v>22485.1</v>
      </c>
      <c r="C59" s="54">
        <v>19564.7</v>
      </c>
      <c r="D59" s="39">
        <f t="shared" si="4"/>
        <v>87.01184339851726</v>
      </c>
      <c r="E59" s="40">
        <f t="shared" si="5"/>
        <v>-2920.399999999998</v>
      </c>
      <c r="F59" s="40">
        <f>C59/C65*100</f>
        <v>16.467396747881256</v>
      </c>
    </row>
    <row r="60" spans="1:6" ht="15.75">
      <c r="A60" s="49" t="s">
        <v>37</v>
      </c>
      <c r="B60" s="53">
        <v>66758.6</v>
      </c>
      <c r="C60" s="54">
        <v>56501.2</v>
      </c>
      <c r="D60" s="39">
        <f t="shared" si="4"/>
        <v>84.63508821335377</v>
      </c>
      <c r="E60" s="40">
        <f t="shared" si="5"/>
        <v>-10257.400000000009</v>
      </c>
      <c r="F60" s="40">
        <f>C60/C65*100</f>
        <v>47.55644999061516</v>
      </c>
    </row>
    <row r="61" spans="1:6" ht="15.75" customHeight="1">
      <c r="A61" s="49" t="s">
        <v>38</v>
      </c>
      <c r="B61" s="53">
        <v>2330.9</v>
      </c>
      <c r="C61" s="53">
        <v>2241.3</v>
      </c>
      <c r="D61" s="39">
        <f t="shared" si="4"/>
        <v>96.1559912480158</v>
      </c>
      <c r="E61" s="40">
        <f t="shared" si="5"/>
        <v>-89.59999999999991</v>
      </c>
      <c r="F61" s="40">
        <f>C61/C65*100</f>
        <v>1.8864780104487298</v>
      </c>
    </row>
    <row r="62" spans="1:6" ht="15.75">
      <c r="A62" s="49" t="s">
        <v>39</v>
      </c>
      <c r="B62" s="53">
        <v>7314.5</v>
      </c>
      <c r="C62" s="54">
        <v>3168.5</v>
      </c>
      <c r="D62" s="39">
        <f t="shared" si="4"/>
        <v>43.31806685351015</v>
      </c>
      <c r="E62" s="40">
        <f t="shared" si="5"/>
        <v>-4146</v>
      </c>
      <c r="F62" s="40">
        <f>C62/C65*100</f>
        <v>2.6668922393730425</v>
      </c>
    </row>
    <row r="63" spans="1:6" ht="15.75">
      <c r="A63" s="49" t="s">
        <v>68</v>
      </c>
      <c r="B63" s="53">
        <v>1931.9</v>
      </c>
      <c r="C63" s="54">
        <v>1843.7</v>
      </c>
      <c r="D63" s="39">
        <f t="shared" si="4"/>
        <v>95.4345463015684</v>
      </c>
      <c r="E63" s="40">
        <f t="shared" si="5"/>
        <v>-88.20000000000005</v>
      </c>
      <c r="F63" s="40">
        <f>C63/C65*100</f>
        <v>1.551822383377648</v>
      </c>
    </row>
    <row r="64" spans="1:6" ht="15.75">
      <c r="A64" s="49" t="s">
        <v>40</v>
      </c>
      <c r="B64" s="53">
        <v>10776</v>
      </c>
      <c r="C64" s="54">
        <v>9512.6</v>
      </c>
      <c r="D64" s="39">
        <f t="shared" si="4"/>
        <v>88.2757980697847</v>
      </c>
      <c r="E64" s="40">
        <f t="shared" si="5"/>
        <v>-1263.3999999999996</v>
      </c>
      <c r="F64" s="40">
        <f>C64/C65*100</f>
        <v>8.006652711459681</v>
      </c>
    </row>
    <row r="65" spans="1:6" ht="15.75">
      <c r="A65" s="55" t="s">
        <v>41</v>
      </c>
      <c r="B65" s="56">
        <f>SUM(B55:B64)</f>
        <v>147254.1</v>
      </c>
      <c r="C65" s="75">
        <f>SUM(C55:C64)</f>
        <v>118808.70000000001</v>
      </c>
      <c r="D65" s="39">
        <f t="shared" si="4"/>
        <v>80.6827789514859</v>
      </c>
      <c r="E65" s="40">
        <f t="shared" si="5"/>
        <v>-28445.399999999994</v>
      </c>
      <c r="F65" s="51"/>
    </row>
    <row r="66" spans="1:6" ht="15.75">
      <c r="A66" s="84"/>
      <c r="B66" s="84"/>
      <c r="C66" s="57"/>
      <c r="D66" s="39"/>
      <c r="E66" s="40"/>
      <c r="F66" s="47"/>
    </row>
    <row r="67" spans="1:6" ht="15.75">
      <c r="A67" s="58" t="s">
        <v>42</v>
      </c>
      <c r="B67" s="59">
        <f>+B47-B65</f>
        <v>-779.0000000000291</v>
      </c>
      <c r="C67" s="59">
        <f>+C47-C65</f>
        <v>5655.299999999988</v>
      </c>
      <c r="D67" s="38"/>
      <c r="E67" s="40"/>
      <c r="F67" s="47"/>
    </row>
    <row r="68" spans="1:6" ht="15.75">
      <c r="A68" s="60"/>
      <c r="B68" s="61"/>
      <c r="C68" s="61"/>
      <c r="D68" s="61"/>
      <c r="E68" s="61"/>
      <c r="F68" s="47"/>
    </row>
    <row r="69" spans="1:6" ht="15.75">
      <c r="A69" s="62"/>
      <c r="B69" s="62"/>
      <c r="C69" s="63"/>
      <c r="D69" s="64"/>
      <c r="E69" s="65"/>
      <c r="F69" s="47"/>
    </row>
    <row r="70" spans="1:6" ht="15.75">
      <c r="A70" s="46" t="s">
        <v>43</v>
      </c>
      <c r="B70" s="46"/>
      <c r="C70" s="46"/>
      <c r="D70" s="64"/>
      <c r="E70" s="65"/>
      <c r="F70" s="47"/>
    </row>
    <row r="71" spans="1:6" ht="15.75">
      <c r="A71" s="46" t="s">
        <v>44</v>
      </c>
      <c r="B71" s="46"/>
      <c r="C71" s="46"/>
      <c r="D71" s="64"/>
      <c r="E71" s="65"/>
      <c r="F71" s="47"/>
    </row>
    <row r="72" spans="1:5" ht="15.75">
      <c r="A72" s="8"/>
      <c r="B72" s="8"/>
      <c r="C72" s="9"/>
      <c r="D72" s="10"/>
      <c r="E72" s="11"/>
    </row>
  </sheetData>
  <mergeCells count="1">
    <mergeCell ref="A66:B66"/>
  </mergeCells>
  <printOptions/>
  <pageMargins left="0.57" right="0.15" top="0.6097222222222223" bottom="0.1701388888888889" header="0.5118055555555556" footer="0.5118055555555556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2012-12-07T05:30:02Z</cp:lastPrinted>
  <dcterms:created xsi:type="dcterms:W3CDTF">2001-12-07T07:47:07Z</dcterms:created>
  <dcterms:modified xsi:type="dcterms:W3CDTF">2012-12-07T05:32:33Z</dcterms:modified>
  <cp:category/>
  <cp:version/>
  <cp:contentType/>
  <cp:contentStatus/>
  <cp:revision>1</cp:revision>
</cp:coreProperties>
</file>