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'SVODKA12'!$A$1:$F$72</definedName>
    <definedName name="_xlnm.Print_Area" localSheetId="0">'SVODKA12'!$A$1:$E$69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<sst xmlns="http://schemas.openxmlformats.org/spreadsheetml/2006/main" count="77" uniqueCount="66">
  <si>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</si>
  <si>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</si>
  <si>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</si>
  <si>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</si>
  <si>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</si>
  <si>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</si>
  <si>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</si>
  <si>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</si>
  <si>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</si>
  <si>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</si>
  <si>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</si>
  <si>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</si>
  <si>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</si>
  <si>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</si>
  <si>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</si>
  <si>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</si>
  <si>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</si>
  <si>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</si>
  <si>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</si>
  <si>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</si>
  <si>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</si>
  <si>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</si>
  <si>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</si>
  <si>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</si>
  <si>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</si>
  <si>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</si>
  <si>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</si>
  <si>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</si>
  <si>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</si>
  <si>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</si>
  <si>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</si>
  <si>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</si>
  <si>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</si>
  <si>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</si>
  <si>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</si>
  <si>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</si>
  <si>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</si>
  <si>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</si>
  <si>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</si>
  <si>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</si>
  <si>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</si>
  <si>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</si>
  <si>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</si>
  <si>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</si>
  <si>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</si>
  <si>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</si>
  <si>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</si>
  <si>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</si>
  <si>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</si>
  <si>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</si>
  <si>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</si>
  <si>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</si>
  <si>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</si>
  <si>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Прочие налоги и сборы</t>
  </si>
  <si>
    <t>в том числе собственные ( без учета предприн. деятельности)</t>
  </si>
  <si>
    <t xml:space="preserve"> Физическая культура и спорт</t>
  </si>
  <si>
    <t xml:space="preserve">  Национальная оборона</t>
  </si>
  <si>
    <t xml:space="preserve">  Здравоохранение </t>
  </si>
  <si>
    <t>ПРОЧИЕ БЕЗВОЗМЕЗДНЫЕ ПОСТУПЛЕНИЯ</t>
  </si>
  <si>
    <t>к соотв.периоду</t>
  </si>
  <si>
    <t>прошлого года</t>
  </si>
  <si>
    <t xml:space="preserve">     доходы от перечисления части прибыли МУП</t>
  </si>
  <si>
    <t>более 190</t>
  </si>
  <si>
    <t>ПО СОСТОЯНИЮ НА 01.12.2012г. В СРАВНЕНИИ С СООТВЕТСТВУЮЩИМ ПЕРИОДОМ ПРОШЛОГО ГОДА</t>
  </si>
  <si>
    <t>на 01.12.2011г</t>
  </si>
  <si>
    <t>на 01.12.2012г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</si>
</sst>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8" fillId="0" borderId="8" xfId="0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11" fillId="2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right"/>
      <protection/>
    </xf>
    <xf numFmtId="164" fontId="12" fillId="2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167" fontId="8" fillId="2" borderId="0" xfId="24" applyNumberFormat="1" applyFont="1" applyFill="1" applyBorder="1" applyAlignment="1" applyProtection="1">
      <alignment horizontal="right" vertical="top" shrinkToFit="1"/>
      <protection/>
    </xf>
    <xf numFmtId="167" fontId="8" fillId="0" borderId="0" xfId="0" applyNumberFormat="1" applyFont="1" applyFill="1" applyBorder="1" applyAlignment="1">
      <alignment horizontal="right" shrinkToFit="1"/>
    </xf>
    <xf numFmtId="167" fontId="8" fillId="0" borderId="0" xfId="0" applyNumberFormat="1" applyFont="1" applyFill="1" applyBorder="1" applyAlignment="1">
      <alignment horizontal="right" vertical="top" shrinkToFit="1"/>
    </xf>
    <xf numFmtId="167" fontId="8" fillId="2" borderId="0" xfId="24" applyNumberFormat="1" applyFont="1" applyFill="1" applyBorder="1" applyAlignment="1" applyProtection="1">
      <alignment vertical="top" shrinkToFit="1"/>
      <protection/>
    </xf>
    <xf numFmtId="164" fontId="6" fillId="3" borderId="0" xfId="0" applyNumberFormat="1" applyFont="1" applyFill="1" applyBorder="1" applyAlignment="1" applyProtection="1">
      <alignment horizontal="right"/>
      <protection/>
    </xf>
    <xf numFmtId="164" fontId="11" fillId="3" borderId="0" xfId="0" applyNumberFormat="1" applyFont="1" applyFill="1" applyAlignment="1" applyProtection="1">
      <alignment horizontal="right"/>
      <protection/>
    </xf>
    <xf numFmtId="164" fontId="8" fillId="3" borderId="0" xfId="0" applyNumberFormat="1" applyFont="1" applyFill="1" applyBorder="1" applyAlignment="1" applyProtection="1">
      <alignment horizontal="right"/>
      <protection/>
    </xf>
    <xf numFmtId="0" fontId="8" fillId="3" borderId="8" xfId="0" applyFont="1" applyFill="1" applyBorder="1" applyAlignment="1" applyProtection="1">
      <alignment horizontal="left"/>
      <protection/>
    </xf>
    <xf numFmtId="0" fontId="8" fillId="3" borderId="9" xfId="0" applyFont="1" applyFill="1" applyBorder="1" applyAlignment="1" applyProtection="1">
      <alignment horizontal="left"/>
      <protection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left"/>
      <protection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 horizontal="right" shrinkToFit="1"/>
    </xf>
    <xf numFmtId="0" fontId="1" fillId="0" borderId="8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0" fontId="8" fillId="0" borderId="9" xfId="0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 horizontal="right"/>
    </xf>
    <xf numFmtId="165" fontId="11" fillId="0" borderId="0" xfId="0" applyNumberFormat="1" applyFont="1" applyFill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Border="1" applyAlignment="1" applyProtection="1">
      <alignment horizontal="right"/>
      <protection/>
    </xf>
    <xf numFmtId="167" fontId="6" fillId="0" borderId="0" xfId="0" applyNumberFormat="1" applyFont="1" applyFill="1" applyBorder="1" applyAlignment="1">
      <alignment horizontal="right" vertical="top" shrinkToFit="1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SheetLayoutView="100" workbookViewId="0" topLeftCell="A55">
      <selection activeCell="B66" sqref="B66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6" t="s">
        <v>51</v>
      </c>
      <c r="B1" s="46"/>
      <c r="C1" s="46"/>
      <c r="D1" s="46"/>
      <c r="E1" s="47"/>
      <c r="F1" s="44"/>
      <c r="G1" s="44"/>
    </row>
    <row r="2" spans="1:7" ht="15.75">
      <c r="A2" s="46" t="s">
        <v>63</v>
      </c>
      <c r="B2" s="46"/>
      <c r="C2" s="46"/>
      <c r="D2" s="46"/>
      <c r="E2" s="47"/>
      <c r="F2" s="44"/>
      <c r="G2" s="44"/>
    </row>
    <row r="3" spans="1:5" ht="15">
      <c r="A3" s="44"/>
      <c r="B3" s="45"/>
      <c r="C3" s="45"/>
      <c r="D3" s="45"/>
      <c r="E3" s="45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90" t="s">
        <v>1</v>
      </c>
      <c r="C5" s="36" t="s">
        <v>1</v>
      </c>
      <c r="D5" s="33" t="s">
        <v>2</v>
      </c>
      <c r="E5" s="28" t="s">
        <v>3</v>
      </c>
    </row>
    <row r="6" spans="1:5" ht="15">
      <c r="A6" s="6" t="s">
        <v>4</v>
      </c>
      <c r="B6" s="91" t="s">
        <v>64</v>
      </c>
      <c r="C6" s="37" t="s">
        <v>65</v>
      </c>
      <c r="D6" s="34" t="s">
        <v>5</v>
      </c>
      <c r="E6" s="29"/>
    </row>
    <row r="7" spans="1:5" ht="15">
      <c r="A7" s="6" t="s">
        <v>6</v>
      </c>
      <c r="B7" s="92"/>
      <c r="C7" s="38"/>
      <c r="D7" s="34" t="s">
        <v>59</v>
      </c>
      <c r="E7" s="31"/>
    </row>
    <row r="8" spans="1:5" ht="15">
      <c r="A8" s="7"/>
      <c r="B8" s="93"/>
      <c r="C8" s="39"/>
      <c r="D8" s="35" t="s">
        <v>60</v>
      </c>
      <c r="E8" s="30"/>
    </row>
    <row r="9" spans="1:5" ht="15">
      <c r="A9" s="8"/>
      <c r="B9" s="32"/>
      <c r="C9" s="32"/>
      <c r="D9" s="32"/>
      <c r="E9" s="32"/>
    </row>
    <row r="10" spans="1:5" ht="15.75">
      <c r="A10" s="21" t="s">
        <v>7</v>
      </c>
      <c r="B10" s="100">
        <f>(B11+B13+B19+B17)</f>
        <v>11178.699999999999</v>
      </c>
      <c r="C10" s="100">
        <f>(C11+C13+C19+C17)</f>
        <v>11337.4</v>
      </c>
      <c r="D10" s="24">
        <f>(C10/B10)*100</f>
        <v>101.41966418277617</v>
      </c>
      <c r="E10" s="25">
        <f>+C10-B10</f>
        <v>158.70000000000073</v>
      </c>
    </row>
    <row r="11" spans="1:5" ht="15">
      <c r="A11" s="9" t="s">
        <v>8</v>
      </c>
      <c r="B11" s="96">
        <f>(+B12)</f>
        <v>8259.6</v>
      </c>
      <c r="C11" s="96">
        <f>(+C12)</f>
        <v>9778.1</v>
      </c>
      <c r="D11" s="97">
        <f>(C11/B11)*100</f>
        <v>118.38466753837957</v>
      </c>
      <c r="E11" s="42">
        <f>+C11-B11</f>
        <v>1518.5</v>
      </c>
    </row>
    <row r="12" spans="1:5" ht="15.75" customHeight="1">
      <c r="A12" s="9" t="s">
        <v>9</v>
      </c>
      <c r="B12" s="49">
        <v>8259.6</v>
      </c>
      <c r="C12" s="49">
        <v>9778.1</v>
      </c>
      <c r="D12" s="97">
        <f>(C12/B12)*100</f>
        <v>118.38466753837957</v>
      </c>
      <c r="E12" s="42">
        <f>+C12-B12</f>
        <v>1518.5</v>
      </c>
    </row>
    <row r="13" spans="1:5" ht="15">
      <c r="A13" s="9" t="s">
        <v>10</v>
      </c>
      <c r="B13" s="94">
        <v>1664.3</v>
      </c>
      <c r="C13" s="94">
        <v>1532.3</v>
      </c>
      <c r="D13" s="97">
        <f>(C13/B13)*100</f>
        <v>92.06873760740251</v>
      </c>
      <c r="E13" s="42">
        <f>+C13-B13</f>
        <v>-132</v>
      </c>
    </row>
    <row r="14" spans="1:5" ht="15">
      <c r="A14" s="9" t="s">
        <v>11</v>
      </c>
      <c r="B14" s="98"/>
      <c r="C14" s="98"/>
      <c r="D14" s="97"/>
      <c r="E14" s="42"/>
    </row>
    <row r="15" spans="1:5" ht="15">
      <c r="A15" s="9" t="s">
        <v>12</v>
      </c>
      <c r="B15" s="99">
        <v>1582.4</v>
      </c>
      <c r="C15" s="99">
        <v>1506.4</v>
      </c>
      <c r="D15" s="97">
        <f>(C15/B15)*100</f>
        <v>95.19716885743175</v>
      </c>
      <c r="E15" s="42">
        <f aca="true" t="shared" si="0" ref="E15:E40">+C15-B15</f>
        <v>-76</v>
      </c>
    </row>
    <row r="16" spans="1:5" ht="18.75" customHeight="1">
      <c r="A16" s="9" t="s">
        <v>41</v>
      </c>
      <c r="B16" s="99">
        <v>81.9</v>
      </c>
      <c r="C16" s="99">
        <v>25.9</v>
      </c>
      <c r="D16" s="97">
        <f>(C16/B16)*100</f>
        <v>31.62393162393162</v>
      </c>
      <c r="E16" s="42">
        <f t="shared" si="0"/>
        <v>-56.00000000000001</v>
      </c>
    </row>
    <row r="17" spans="1:5" ht="15">
      <c r="A17" s="9" t="s">
        <v>13</v>
      </c>
      <c r="B17" s="49">
        <v>1252.8</v>
      </c>
      <c r="C17" s="96">
        <v>21.3</v>
      </c>
      <c r="D17" s="97">
        <f>(C17/B17)*100</f>
        <v>1.700191570881226</v>
      </c>
      <c r="E17" s="42">
        <f>+C17-B17</f>
        <v>-1231.5</v>
      </c>
    </row>
    <row r="18" spans="1:5" ht="15">
      <c r="A18" s="9" t="s">
        <v>14</v>
      </c>
      <c r="B18" s="96"/>
      <c r="C18" s="96"/>
      <c r="D18" s="97"/>
      <c r="E18" s="42">
        <f t="shared" si="0"/>
        <v>0</v>
      </c>
    </row>
    <row r="19" spans="1:5" ht="15">
      <c r="A19" s="9" t="s">
        <v>15</v>
      </c>
      <c r="B19" s="96">
        <v>2</v>
      </c>
      <c r="C19" s="96">
        <f>+C20+C21+C22+C23+C24</f>
        <v>5.699999999999999</v>
      </c>
      <c r="D19" s="97">
        <f>(C19/B19)*100</f>
        <v>284.99999999999994</v>
      </c>
      <c r="E19" s="42">
        <f t="shared" si="0"/>
        <v>3.6999999999999993</v>
      </c>
    </row>
    <row r="20" spans="1:5" ht="15">
      <c r="A20" s="9" t="s">
        <v>42</v>
      </c>
      <c r="B20" s="96"/>
      <c r="C20" s="96"/>
      <c r="D20" s="97" t="e">
        <f>(C20/B20)*100</f>
        <v>#DIV/0!</v>
      </c>
      <c r="E20" s="42">
        <f t="shared" si="0"/>
        <v>0</v>
      </c>
    </row>
    <row r="21" spans="1:5" ht="15">
      <c r="A21" s="9" t="s">
        <v>43</v>
      </c>
      <c r="B21" s="96"/>
      <c r="C21" s="96"/>
      <c r="D21" s="97"/>
      <c r="E21" s="42">
        <f t="shared" si="0"/>
        <v>0</v>
      </c>
    </row>
    <row r="22" spans="1:5" ht="15">
      <c r="A22" s="9" t="s">
        <v>16</v>
      </c>
      <c r="B22" s="96"/>
      <c r="C22" s="96"/>
      <c r="D22" s="97"/>
      <c r="E22" s="42">
        <f t="shared" si="0"/>
        <v>0</v>
      </c>
    </row>
    <row r="23" spans="1:5" ht="15">
      <c r="A23" s="9" t="s">
        <v>44</v>
      </c>
      <c r="B23" s="49">
        <v>1.4</v>
      </c>
      <c r="C23" s="96">
        <v>4.6</v>
      </c>
      <c r="D23" s="97">
        <f>(C23/B23)*100</f>
        <v>328.57142857142856</v>
      </c>
      <c r="E23" s="42">
        <f t="shared" si="0"/>
        <v>3.1999999999999997</v>
      </c>
    </row>
    <row r="24" spans="1:5" ht="15">
      <c r="A24" s="9" t="s">
        <v>53</v>
      </c>
      <c r="B24" s="49">
        <v>0.6</v>
      </c>
      <c r="C24" s="96">
        <v>1.1</v>
      </c>
      <c r="D24" s="97">
        <f>(C24/B24)*100</f>
        <v>183.33333333333334</v>
      </c>
      <c r="E24" s="42">
        <f t="shared" si="0"/>
        <v>0.5000000000000001</v>
      </c>
    </row>
    <row r="25" spans="1:5" ht="15.75">
      <c r="A25" s="21" t="s">
        <v>17</v>
      </c>
      <c r="B25" s="100">
        <f>(B27+B31+B33+B36+B37+B35)</f>
        <v>8648.1</v>
      </c>
      <c r="C25" s="80">
        <f>(C27+C31+C33+C36+C37+C35)</f>
        <v>3717.5</v>
      </c>
      <c r="D25" s="24">
        <f>(C25/B25)*100</f>
        <v>42.98632069471907</v>
      </c>
      <c r="E25" s="68">
        <f>(E27+E31+E33+E36+E37+E35)</f>
        <v>-4773.1</v>
      </c>
    </row>
    <row r="26" spans="1:5" ht="15">
      <c r="A26" s="9" t="s">
        <v>18</v>
      </c>
      <c r="B26" s="69"/>
      <c r="C26" s="69"/>
      <c r="D26" s="40"/>
      <c r="E26" s="42"/>
    </row>
    <row r="27" spans="1:5" ht="15">
      <c r="A27" s="9" t="s">
        <v>19</v>
      </c>
      <c r="B27" s="70">
        <f>(B28+B29+B30)</f>
        <v>1535.9</v>
      </c>
      <c r="C27" s="82">
        <f>(C28+C29)</f>
        <v>1012.2</v>
      </c>
      <c r="D27" s="40">
        <f aca="true" t="shared" si="1" ref="D27:D38">(C27/B27)*100</f>
        <v>65.90272804219025</v>
      </c>
      <c r="E27" s="42">
        <f t="shared" si="0"/>
        <v>-523.7</v>
      </c>
    </row>
    <row r="28" spans="1:5" ht="15">
      <c r="A28" s="9" t="s">
        <v>20</v>
      </c>
      <c r="B28" s="49">
        <v>1231.9</v>
      </c>
      <c r="C28" s="81">
        <v>953.7</v>
      </c>
      <c r="D28" s="40">
        <f t="shared" si="1"/>
        <v>77.41699813296533</v>
      </c>
      <c r="E28" s="42">
        <f t="shared" si="0"/>
        <v>-278.20000000000005</v>
      </c>
    </row>
    <row r="29" spans="1:5" ht="15">
      <c r="A29" s="9" t="s">
        <v>21</v>
      </c>
      <c r="B29" s="50">
        <v>200.8</v>
      </c>
      <c r="C29" s="81">
        <v>58.5</v>
      </c>
      <c r="D29" s="40">
        <f t="shared" si="1"/>
        <v>29.133466135458164</v>
      </c>
      <c r="E29" s="42">
        <f t="shared" si="0"/>
        <v>-142.3</v>
      </c>
    </row>
    <row r="30" spans="1:5" ht="15">
      <c r="A30" s="9" t="s">
        <v>61</v>
      </c>
      <c r="B30" s="50">
        <v>103.2</v>
      </c>
      <c r="C30" s="81">
        <v>0</v>
      </c>
      <c r="D30" s="40"/>
      <c r="E30" s="42"/>
    </row>
    <row r="31" spans="1:5" ht="15">
      <c r="A31" s="9" t="s">
        <v>22</v>
      </c>
      <c r="B31" s="70">
        <f>+B32</f>
        <v>260.7</v>
      </c>
      <c r="C31" s="82">
        <f>+C32</f>
        <v>177.9</v>
      </c>
      <c r="D31" s="40">
        <f>(C31/B30)*100</f>
        <v>172.38372093023256</v>
      </c>
      <c r="E31" s="42">
        <f>+C31-B30</f>
        <v>74.7</v>
      </c>
    </row>
    <row r="32" spans="1:5" ht="15">
      <c r="A32" s="9" t="s">
        <v>23</v>
      </c>
      <c r="B32" s="49">
        <v>260.7</v>
      </c>
      <c r="C32" s="50">
        <v>177.9</v>
      </c>
      <c r="D32" s="40">
        <f t="shared" si="1"/>
        <v>68.23935558112774</v>
      </c>
      <c r="E32" s="42">
        <f t="shared" si="0"/>
        <v>-82.79999999999998</v>
      </c>
    </row>
    <row r="33" spans="1:5" ht="30" customHeight="1">
      <c r="A33" s="64" t="s">
        <v>50</v>
      </c>
      <c r="B33" s="50">
        <v>99</v>
      </c>
      <c r="C33" s="50">
        <v>209.1</v>
      </c>
      <c r="D33" s="40">
        <f t="shared" si="1"/>
        <v>211.2121212121212</v>
      </c>
      <c r="E33" s="42">
        <f t="shared" si="0"/>
        <v>110.1</v>
      </c>
    </row>
    <row r="34" spans="1:5" ht="15">
      <c r="A34" s="9" t="s">
        <v>24</v>
      </c>
      <c r="B34" s="69"/>
      <c r="C34" s="69"/>
      <c r="D34" s="40"/>
      <c r="E34" s="42"/>
    </row>
    <row r="35" spans="1:5" ht="15">
      <c r="A35" s="9" t="s">
        <v>25</v>
      </c>
      <c r="B35" s="49">
        <v>5751.7</v>
      </c>
      <c r="C35" s="81">
        <v>1862</v>
      </c>
      <c r="D35" s="40">
        <f t="shared" si="1"/>
        <v>32.37303753672827</v>
      </c>
      <c r="E35" s="42">
        <f t="shared" si="0"/>
        <v>-3889.7</v>
      </c>
    </row>
    <row r="36" spans="1:5" ht="15">
      <c r="A36" s="9" t="s">
        <v>26</v>
      </c>
      <c r="B36" s="50">
        <v>830.8</v>
      </c>
      <c r="C36" s="50">
        <v>456.3</v>
      </c>
      <c r="D36" s="40">
        <f>(C36/B36)*100</f>
        <v>54.92296581608089</v>
      </c>
      <c r="E36" s="42">
        <f t="shared" si="0"/>
        <v>-374.49999999999994</v>
      </c>
    </row>
    <row r="37" spans="1:5" ht="15">
      <c r="A37" s="9" t="s">
        <v>27</v>
      </c>
      <c r="B37" s="50">
        <v>170</v>
      </c>
      <c r="C37" s="50">
        <v>0</v>
      </c>
      <c r="D37" s="40">
        <f t="shared" si="1"/>
        <v>0</v>
      </c>
      <c r="E37" s="42">
        <f t="shared" si="0"/>
        <v>-170</v>
      </c>
    </row>
    <row r="38" spans="1:5" ht="15.75">
      <c r="A38" s="22" t="s">
        <v>28</v>
      </c>
      <c r="B38" s="101">
        <f>B40+B45+B46</f>
        <v>129735.09999999999</v>
      </c>
      <c r="C38" s="71">
        <f>C40+C45+C46</f>
        <v>109409.1</v>
      </c>
      <c r="D38" s="40">
        <f t="shared" si="1"/>
        <v>84.33269022801078</v>
      </c>
      <c r="E38" s="42"/>
    </row>
    <row r="39" spans="1:5" ht="15.75">
      <c r="A39" s="22" t="s">
        <v>28</v>
      </c>
      <c r="B39" s="69"/>
      <c r="C39" s="69"/>
      <c r="D39" s="40"/>
      <c r="E39" s="42"/>
    </row>
    <row r="40" spans="1:5" ht="15.75">
      <c r="A40" s="22" t="s">
        <v>29</v>
      </c>
      <c r="B40" s="68">
        <f>+B41+B42+B43+B44</f>
        <v>130156.9</v>
      </c>
      <c r="C40" s="80">
        <f>+C41+C42+C43+C44</f>
        <v>109738.1</v>
      </c>
      <c r="D40" s="24">
        <f aca="true" t="shared" si="2" ref="D40:D45">(C40/B40)*100</f>
        <v>84.31216477958526</v>
      </c>
      <c r="E40" s="25">
        <f t="shared" si="0"/>
        <v>-20418.79999999999</v>
      </c>
    </row>
    <row r="41" spans="1:5" ht="15">
      <c r="A41" s="11" t="s">
        <v>46</v>
      </c>
      <c r="B41" s="50">
        <v>26878.6</v>
      </c>
      <c r="C41" s="50">
        <v>17415.4</v>
      </c>
      <c r="D41" s="40">
        <f t="shared" si="2"/>
        <v>64.79280914928606</v>
      </c>
      <c r="E41" s="42">
        <f>+C41-B41</f>
        <v>-9463.199999999997</v>
      </c>
    </row>
    <row r="42" spans="1:5" ht="15">
      <c r="A42" s="11" t="s">
        <v>47</v>
      </c>
      <c r="B42" s="50">
        <v>27169.8</v>
      </c>
      <c r="C42" s="50">
        <v>32703.2</v>
      </c>
      <c r="D42" s="40">
        <f t="shared" si="2"/>
        <v>120.36599459694219</v>
      </c>
      <c r="E42" s="42">
        <f>+C42-B42</f>
        <v>5533.4000000000015</v>
      </c>
    </row>
    <row r="43" spans="1:5" ht="15">
      <c r="A43" s="41" t="s">
        <v>48</v>
      </c>
      <c r="B43" s="50">
        <v>57011.8</v>
      </c>
      <c r="C43" s="50">
        <v>57056</v>
      </c>
      <c r="D43" s="40">
        <f t="shared" si="2"/>
        <v>100.0775278100323</v>
      </c>
      <c r="E43" s="42">
        <f>+C43-B43</f>
        <v>44.19999999999709</v>
      </c>
    </row>
    <row r="44" spans="1:5" ht="15">
      <c r="A44" s="41" t="s">
        <v>49</v>
      </c>
      <c r="B44" s="50">
        <v>19096.7</v>
      </c>
      <c r="C44" s="69">
        <v>2563.5</v>
      </c>
      <c r="D44" s="40">
        <f t="shared" si="2"/>
        <v>13.423785261327872</v>
      </c>
      <c r="E44" s="42">
        <f>+C44-B44</f>
        <v>-16533.2</v>
      </c>
    </row>
    <row r="45" spans="1:5" ht="15">
      <c r="A45" s="41" t="s">
        <v>58</v>
      </c>
      <c r="B45" s="50"/>
      <c r="C45" s="69">
        <v>0</v>
      </c>
      <c r="D45" s="40" t="e">
        <f t="shared" si="2"/>
        <v>#DIV/0!</v>
      </c>
      <c r="E45" s="42">
        <f>+C45-B45</f>
        <v>0</v>
      </c>
    </row>
    <row r="46" spans="1:5" ht="15.75">
      <c r="A46" s="10" t="s">
        <v>45</v>
      </c>
      <c r="B46" s="24">
        <v>-421.8</v>
      </c>
      <c r="C46" s="69">
        <v>-329</v>
      </c>
      <c r="D46" s="40"/>
      <c r="E46" s="42"/>
    </row>
    <row r="47" spans="1:5" ht="15.75">
      <c r="A47" s="23" t="s">
        <v>30</v>
      </c>
      <c r="B47" s="68">
        <f>(B10+B38+B25)</f>
        <v>149561.9</v>
      </c>
      <c r="C47" s="80">
        <f>(C10+C25+C38)</f>
        <v>124464</v>
      </c>
      <c r="D47" s="24">
        <f>(C47/B47)*100</f>
        <v>83.21905512032141</v>
      </c>
      <c r="E47" s="25">
        <f>+C47-B47</f>
        <v>-25097.899999999994</v>
      </c>
    </row>
    <row r="48" spans="1:5" ht="15">
      <c r="A48" s="11" t="s">
        <v>54</v>
      </c>
      <c r="B48" s="94">
        <f>+B10+B25+B45</f>
        <v>19826.8</v>
      </c>
      <c r="C48" s="82">
        <f>+C10+C25+C45</f>
        <v>15054.9</v>
      </c>
      <c r="D48" s="40">
        <f>(C48/B48)*100</f>
        <v>75.93207174127949</v>
      </c>
      <c r="E48" s="42">
        <f>+C48-B48</f>
        <v>-4771.9</v>
      </c>
    </row>
    <row r="49" spans="1:5" ht="15">
      <c r="A49" s="3"/>
      <c r="B49" s="61"/>
      <c r="C49" s="69"/>
      <c r="D49" s="40"/>
      <c r="E49" s="51"/>
    </row>
    <row r="50" spans="1:5" ht="21" customHeight="1">
      <c r="A50" s="73"/>
      <c r="B50" s="67" t="s">
        <v>1</v>
      </c>
      <c r="C50" s="83" t="s">
        <v>1</v>
      </c>
      <c r="D50" s="52" t="s">
        <v>2</v>
      </c>
      <c r="E50" s="53" t="s">
        <v>3</v>
      </c>
    </row>
    <row r="51" spans="1:5" ht="15" customHeight="1">
      <c r="A51" s="74" t="s">
        <v>4</v>
      </c>
      <c r="B51" s="95" t="s">
        <v>64</v>
      </c>
      <c r="C51" s="84" t="s">
        <v>65</v>
      </c>
      <c r="D51" s="54" t="s">
        <v>5</v>
      </c>
      <c r="E51" s="55"/>
    </row>
    <row r="52" spans="1:5" ht="13.5" customHeight="1">
      <c r="A52" s="74" t="s">
        <v>6</v>
      </c>
      <c r="B52" s="56"/>
      <c r="C52" s="85"/>
      <c r="D52" s="54"/>
      <c r="E52" s="57"/>
    </row>
    <row r="53" spans="1:5" ht="12.75" customHeight="1">
      <c r="A53" s="75"/>
      <c r="B53" s="58"/>
      <c r="C53" s="86"/>
      <c r="D53" s="59"/>
      <c r="E53" s="60"/>
    </row>
    <row r="54" spans="1:5" ht="15">
      <c r="A54" s="12" t="s">
        <v>31</v>
      </c>
      <c r="B54" s="61"/>
      <c r="C54" s="87"/>
      <c r="D54" s="48"/>
      <c r="E54" s="61"/>
    </row>
    <row r="55" spans="1:5" ht="20.25" customHeight="1">
      <c r="A55" s="13" t="s">
        <v>32</v>
      </c>
      <c r="B55" s="79">
        <v>14394.9</v>
      </c>
      <c r="C55" s="88">
        <v>13757.2</v>
      </c>
      <c r="D55" s="65">
        <f aca="true" t="shared" si="3" ref="D55:D66">(C55/B55)*100</f>
        <v>95.56995880485451</v>
      </c>
      <c r="E55" s="66">
        <f aca="true" t="shared" si="4" ref="E55:E66">+C55-B55</f>
        <v>-637.6999999999989</v>
      </c>
    </row>
    <row r="56" spans="1:5" ht="20.25" customHeight="1">
      <c r="A56" s="13" t="s">
        <v>56</v>
      </c>
      <c r="B56" s="76">
        <v>512.5</v>
      </c>
      <c r="C56" s="88">
        <v>633.1</v>
      </c>
      <c r="D56" s="65">
        <f t="shared" si="3"/>
        <v>123.53170731707317</v>
      </c>
      <c r="E56" s="66">
        <f t="shared" si="4"/>
        <v>120.60000000000002</v>
      </c>
    </row>
    <row r="57" spans="1:5" ht="28.5" customHeight="1">
      <c r="A57" s="14" t="s">
        <v>52</v>
      </c>
      <c r="B57" s="77">
        <v>1283.3</v>
      </c>
      <c r="C57" s="89">
        <v>1140.9</v>
      </c>
      <c r="D57" s="40">
        <f t="shared" si="3"/>
        <v>88.90360788591913</v>
      </c>
      <c r="E57" s="42">
        <f t="shared" si="4"/>
        <v>-142.39999999999986</v>
      </c>
    </row>
    <row r="58" spans="1:5" ht="18" customHeight="1">
      <c r="A58" s="14" t="s">
        <v>33</v>
      </c>
      <c r="B58" s="78">
        <v>13208.8</v>
      </c>
      <c r="C58" s="88">
        <v>10445.5</v>
      </c>
      <c r="D58" s="40">
        <f t="shared" si="3"/>
        <v>79.07985585367331</v>
      </c>
      <c r="E58" s="42">
        <f t="shared" si="4"/>
        <v>-2763.2999999999993</v>
      </c>
    </row>
    <row r="59" spans="1:5" ht="15" customHeight="1">
      <c r="A59" s="14" t="s">
        <v>34</v>
      </c>
      <c r="B59" s="78">
        <v>8715.3</v>
      </c>
      <c r="C59" s="88">
        <v>19564.7</v>
      </c>
      <c r="D59" s="40" t="s">
        <v>62</v>
      </c>
      <c r="E59" s="42">
        <f t="shared" si="4"/>
        <v>10849.400000000001</v>
      </c>
    </row>
    <row r="60" spans="1:5" ht="15.75" customHeight="1">
      <c r="A60" s="14" t="s">
        <v>35</v>
      </c>
      <c r="B60" s="78">
        <v>52419.7</v>
      </c>
      <c r="C60" s="88">
        <v>56501.2</v>
      </c>
      <c r="D60" s="40">
        <f t="shared" si="3"/>
        <v>107.78619488474752</v>
      </c>
      <c r="E60" s="42">
        <f t="shared" si="4"/>
        <v>4081.5</v>
      </c>
    </row>
    <row r="61" spans="1:5" ht="15.75" customHeight="1">
      <c r="A61" s="14" t="s">
        <v>36</v>
      </c>
      <c r="B61" s="78">
        <v>2928.4</v>
      </c>
      <c r="C61" s="88">
        <v>2241.3</v>
      </c>
      <c r="D61" s="40">
        <f t="shared" si="3"/>
        <v>76.53667531757958</v>
      </c>
      <c r="E61" s="42">
        <f t="shared" si="4"/>
        <v>-687.0999999999999</v>
      </c>
    </row>
    <row r="62" spans="1:5" ht="17.25" customHeight="1">
      <c r="A62" s="14" t="s">
        <v>57</v>
      </c>
      <c r="B62" s="78">
        <v>26646.1</v>
      </c>
      <c r="C62" s="88">
        <v>0</v>
      </c>
      <c r="D62" s="40">
        <f t="shared" si="3"/>
        <v>0</v>
      </c>
      <c r="E62" s="42">
        <f t="shared" si="4"/>
        <v>-26646.1</v>
      </c>
    </row>
    <row r="63" spans="1:5" ht="17.25" customHeight="1">
      <c r="A63" s="14" t="s">
        <v>37</v>
      </c>
      <c r="B63" s="78">
        <v>16810</v>
      </c>
      <c r="C63" s="88">
        <v>3168.5</v>
      </c>
      <c r="D63" s="40">
        <f t="shared" si="3"/>
        <v>18.8488994646044</v>
      </c>
      <c r="E63" s="42">
        <f t="shared" si="4"/>
        <v>-13641.5</v>
      </c>
    </row>
    <row r="64" spans="1:5" ht="17.25" customHeight="1">
      <c r="A64" s="14" t="s">
        <v>55</v>
      </c>
      <c r="B64" s="78">
        <v>1732.5</v>
      </c>
      <c r="C64" s="88">
        <v>1843.7</v>
      </c>
      <c r="D64" s="65">
        <f t="shared" si="3"/>
        <v>106.4184704184704</v>
      </c>
      <c r="E64" s="42">
        <f t="shared" si="4"/>
        <v>111.20000000000005</v>
      </c>
    </row>
    <row r="65" spans="1:5" ht="21" customHeight="1">
      <c r="A65" s="14" t="s">
        <v>38</v>
      </c>
      <c r="B65" s="78">
        <v>9864.2</v>
      </c>
      <c r="C65" s="88">
        <v>9512.6</v>
      </c>
      <c r="D65" s="65">
        <f t="shared" si="3"/>
        <v>96.43559538533282</v>
      </c>
      <c r="E65" s="42">
        <f t="shared" si="4"/>
        <v>-351.60000000000036</v>
      </c>
    </row>
    <row r="66" spans="1:5" ht="15.75">
      <c r="A66" s="26" t="s">
        <v>39</v>
      </c>
      <c r="B66" s="102">
        <f>SUM(B55:B65)</f>
        <v>148515.7</v>
      </c>
      <c r="C66" s="27">
        <f>SUM(C55:C65)</f>
        <v>118808.70000000001</v>
      </c>
      <c r="D66" s="24">
        <f t="shared" si="3"/>
        <v>79.99740094818259</v>
      </c>
      <c r="E66" s="42">
        <f t="shared" si="4"/>
        <v>-29707</v>
      </c>
    </row>
    <row r="67" spans="1:5" ht="15">
      <c r="A67" s="43"/>
      <c r="B67" s="62"/>
      <c r="C67" s="62"/>
      <c r="D67" s="40"/>
      <c r="E67" s="42"/>
    </row>
    <row r="68" spans="1:5" ht="15.75">
      <c r="A68" s="19" t="s">
        <v>40</v>
      </c>
      <c r="B68" s="63">
        <f>+B47-B66</f>
        <v>1046.1999999999825</v>
      </c>
      <c r="C68" s="63">
        <f>+C47-C66</f>
        <v>5655.299999999988</v>
      </c>
      <c r="D68" s="24"/>
      <c r="E68" s="42"/>
    </row>
    <row r="69" spans="1:5" ht="15.75">
      <c r="A69" s="19"/>
      <c r="B69" s="20"/>
      <c r="D69" s="20"/>
      <c r="E69" s="20"/>
    </row>
    <row r="70" spans="1:5" ht="15.75">
      <c r="A70" s="15"/>
      <c r="B70" s="15"/>
      <c r="D70" s="17"/>
      <c r="E70" s="18"/>
    </row>
    <row r="71" spans="1:5" ht="15">
      <c r="A71" s="3"/>
      <c r="B71" s="3"/>
      <c r="C71" s="16"/>
      <c r="D71" s="17"/>
      <c r="E71" s="18"/>
    </row>
    <row r="72" spans="1:5" ht="15">
      <c r="A72" s="3"/>
      <c r="B72" s="3"/>
      <c r="C72" s="20"/>
      <c r="D72" s="17"/>
      <c r="E72" s="18"/>
    </row>
    <row r="73" spans="1:5" ht="15">
      <c r="A73" s="15"/>
      <c r="B73" s="15"/>
      <c r="C73" s="16"/>
      <c r="D73" s="17"/>
      <c r="E73" s="18"/>
    </row>
    <row r="93" ht="15.75">
      <c r="B93" s="72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2012-11-06T13:15:27Z</cp:lastPrinted>
  <dcterms:created xsi:type="dcterms:W3CDTF">2001-12-07T07:47:07Z</dcterms:created>
  <dcterms:modified xsi:type="dcterms:W3CDTF">2012-12-07T05:37:00Z</dcterms:modified>
  <cp:category/>
  <cp:version/>
  <cp:contentType/>
  <cp:contentStatus/>
  <cp:revision>1</cp:revision>
</cp:coreProperties>
</file>