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Area" localSheetId="0">'Бюджет'!$A$1:$DB$38</definedName>
  </definedNames>
  <calcPr fullCalcOnLoad="1"/>
</workbook>
</file>

<file path=xl/sharedStrings.xml><?xml version="1.0" encoding="utf-8"?>
<sst xmlns="http://schemas.openxmlformats.org/spreadsheetml/2006/main" count="176" uniqueCount="62">
  <si>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</si>
  <si>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</si>
  <si>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</si>
  <si>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</si>
  <si>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</si>
  <si>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</si>
  <si>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</si>
  <si>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</si>
  <si>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</si>
  <si>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</si>
  <si>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</si>
  <si>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</si>
  <si>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</si>
  <si>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</si>
  <si>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</si>
  <si>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</si>
  <si>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</si>
  <si>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</si>
  <si>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</si>
  <si>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</si>
  <si>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</si>
  <si>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</si>
  <si>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</si>
  <si>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</si>
  <si>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</si>
  <si>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</si>
  <si>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</si>
  <si>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</si>
  <si>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</si>
  <si>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</si>
  <si>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</si>
  <si>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</si>
  <si>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</si>
  <si>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</si>
  <si>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</si>
  <si>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</si>
  <si>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</si>
  <si>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</si>
  <si>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</si>
  <si>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</si>
  <si>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</si>
  <si>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</si>
  <si>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</si>
  <si>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</si>
  <si>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</si>
  <si>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</si>
  <si>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</si>
  <si>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</si>
  <si>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 xml:space="preserve">в том числе: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</si>
  <si>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</si>
  <si>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</si>
  <si>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</si>
  <si>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</si>
  <si>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</si>
  <si>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</si>
  <si>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Факт на 01.07.2012</t>
  </si>
  <si>
    <t>Доходы от продажи земельных участков, государственная собственность на которые не разграничена (11406013000000430)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</si>
  <si>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t>
  </si>
  <si>
    <t>Доходы от реализации иного имущества (11402053100000410)</t>
  </si>
  <si>
    <t>об исполнении бюджетов поселений Шумерлинского района  на 01 января  2013 г.</t>
  </si>
  <si>
    <t>Факт на    2012 год</t>
  </si>
  <si>
    <t>Факт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</si>
</sst>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Fill="1" applyBorder="1" applyAlignment="1">
      <alignment vertical="center" wrapText="1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0" fontId="32" fillId="22" borderId="10" xfId="0" applyFont="1" applyFill="1" applyBorder="1" applyAlignment="1">
      <alignment vertical="center" wrapText="1"/>
    </xf>
    <xf numFmtId="166" fontId="29" fillId="22" borderId="10" xfId="0" applyNumberFormat="1" applyFont="1" applyFill="1" applyBorder="1" applyAlignment="1" applyProtection="1">
      <alignment vertical="center" wrapText="1"/>
      <protection locked="0"/>
    </xf>
    <xf numFmtId="164" fontId="29" fillId="22" borderId="10" xfId="0" applyNumberFormat="1" applyFont="1" applyFill="1" applyBorder="1" applyAlignment="1">
      <alignment vertical="center" wrapText="1"/>
    </xf>
    <xf numFmtId="0" fontId="31" fillId="22" borderId="10" xfId="0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31" fillId="22" borderId="10" xfId="0" applyNumberFormat="1" applyFont="1" applyFill="1" applyBorder="1" applyAlignment="1" applyProtection="1">
      <alignment vertical="center" wrapText="1"/>
      <protection locked="0"/>
    </xf>
    <xf numFmtId="0" fontId="29" fillId="22" borderId="10" xfId="0" applyFont="1" applyFill="1" applyBorder="1" applyAlignment="1" applyProtection="1">
      <alignment vertical="center" wrapText="1"/>
      <protection locked="0"/>
    </xf>
    <xf numFmtId="166" fontId="30" fillId="0" borderId="10" xfId="0" applyNumberFormat="1" applyFont="1" applyFill="1" applyBorder="1" applyAlignment="1">
      <alignment horizontal="right" vertical="center"/>
    </xf>
    <xf numFmtId="166" fontId="29" fillId="0" borderId="10" xfId="0" applyNumberFormat="1" applyFont="1" applyFill="1" applyBorder="1" applyAlignment="1">
      <alignment/>
    </xf>
    <xf numFmtId="166" fontId="29" fillId="0" borderId="10" xfId="0" applyNumberFormat="1" applyFont="1" applyBorder="1" applyAlignment="1">
      <alignment vertical="center" wrapText="1"/>
    </xf>
    <xf numFmtId="0" fontId="29" fillId="0" borderId="10" xfId="0" applyFont="1" applyFill="1" applyBorder="1" applyAlignment="1" applyProtection="1">
      <alignment/>
      <protection locked="0"/>
    </xf>
    <xf numFmtId="164" fontId="0" fillId="0" borderId="0" xfId="0" applyNumberFormat="1" applyAlignment="1">
      <alignment vertical="center" wrapText="1"/>
    </xf>
    <xf numFmtId="164" fontId="29" fillId="7" borderId="10" xfId="0" applyNumberFormat="1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29" fillId="7" borderId="10" xfId="0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>
      <alignment vertical="center"/>
    </xf>
    <xf numFmtId="164" fontId="29" fillId="0" borderId="10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vertical="center" wrapText="1"/>
    </xf>
    <xf numFmtId="166" fontId="31" fillId="0" borderId="10" xfId="0" applyNumberFormat="1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 applyProtection="1">
      <alignment vertical="center" wrapText="1"/>
      <protection locked="0"/>
    </xf>
    <xf numFmtId="166" fontId="30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 vertical="center"/>
    </xf>
    <xf numFmtId="166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165" fontId="29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Fill="1" applyBorder="1" applyAlignment="1">
      <alignment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1"/>
  <sheetViews>
    <sheetView tabSelected="1" view="pageBreakPreview" zoomScaleSheetLayoutView="100" zoomScalePageLayoutView="0" workbookViewId="0" topLeftCell="BN13">
      <selection activeCell="BX21" sqref="BX21"/>
    </sheetView>
  </sheetViews>
  <sheetFormatPr defaultColWidth="9.00390625" defaultRowHeight="12.75"/>
  <cols>
    <col min="1" max="1" width="5.25390625" style="1" customWidth="1"/>
    <col min="2" max="2" width="34.25390625" style="1" bestFit="1" customWidth="1"/>
    <col min="3" max="3" width="10.625" style="1" customWidth="1"/>
    <col min="4" max="4" width="10.125" style="1" bestFit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75390625" style="1" bestFit="1" customWidth="1"/>
    <col min="10" max="10" width="10.125" style="1" bestFit="1" customWidth="1"/>
    <col min="11" max="11" width="11.00390625" style="1" bestFit="1" customWidth="1"/>
    <col min="12" max="12" width="12.25390625" style="1" customWidth="1"/>
    <col min="13" max="13" width="9.875" style="1" customWidth="1"/>
    <col min="14" max="14" width="11.125" style="1" customWidth="1"/>
    <col min="15" max="15" width="10.875" style="1" customWidth="1"/>
    <col min="16" max="16" width="12.625" style="1" customWidth="1"/>
    <col min="17" max="17" width="10.25390625" style="1" customWidth="1"/>
    <col min="18" max="18" width="11.25390625" style="1" customWidth="1"/>
    <col min="19" max="19" width="11.625" style="1" customWidth="1"/>
    <col min="20" max="20" width="11.25390625" style="1" customWidth="1"/>
    <col min="21" max="21" width="11.625" style="1" customWidth="1"/>
    <col min="22" max="22" width="11.00390625" style="1" bestFit="1" customWidth="1"/>
    <col min="23" max="23" width="12.125" style="1" customWidth="1"/>
    <col min="24" max="24" width="12.125" style="1" bestFit="1" customWidth="1"/>
    <col min="25" max="25" width="11.25390625" style="1" customWidth="1"/>
    <col min="26" max="26" width="11.00390625" style="1" bestFit="1" customWidth="1"/>
    <col min="27" max="27" width="12.375" style="1" customWidth="1"/>
    <col min="28" max="28" width="10.25390625" style="1" customWidth="1"/>
    <col min="29" max="29" width="10.125" style="1" bestFit="1" customWidth="1"/>
    <col min="30" max="30" width="10.75390625" style="1" customWidth="1"/>
    <col min="31" max="31" width="13.00390625" style="1" customWidth="1"/>
    <col min="32" max="32" width="12.125" style="1" bestFit="1" customWidth="1"/>
    <col min="33" max="33" width="11.375" style="1" customWidth="1"/>
    <col min="34" max="34" width="12.25390625" style="1" customWidth="1"/>
    <col min="35" max="35" width="13.00390625" style="1" customWidth="1"/>
    <col min="36" max="36" width="12.125" style="1" bestFit="1" customWidth="1"/>
    <col min="37" max="37" width="11.00390625" style="1" customWidth="1"/>
    <col min="38" max="38" width="10.875" style="1" customWidth="1"/>
    <col min="39" max="39" width="8.125" style="1" hidden="1" customWidth="1"/>
    <col min="40" max="40" width="9.25390625" style="1" hidden="1" customWidth="1"/>
    <col min="41" max="41" width="11.00390625" style="1" hidden="1" customWidth="1"/>
    <col min="42" max="42" width="12.25390625" style="1" customWidth="1"/>
    <col min="43" max="43" width="11.125" style="1" customWidth="1"/>
    <col min="44" max="44" width="10.125" style="1" bestFit="1" customWidth="1"/>
    <col min="45" max="45" width="11.00390625" style="1" bestFit="1" customWidth="1"/>
    <col min="46" max="46" width="12.375" style="1" customWidth="1"/>
    <col min="47" max="47" width="9.875" style="1" customWidth="1"/>
    <col min="48" max="48" width="10.75390625" style="1" customWidth="1"/>
    <col min="49" max="58" width="11.25390625" style="1" customWidth="1"/>
    <col min="59" max="59" width="12.00390625" style="1" customWidth="1"/>
    <col min="60" max="60" width="10.25390625" style="1" customWidth="1"/>
    <col min="61" max="61" width="11.125" style="1" customWidth="1"/>
    <col min="62" max="62" width="11.00390625" style="1" customWidth="1"/>
    <col min="63" max="63" width="12.00390625" style="1" customWidth="1"/>
    <col min="64" max="64" width="10.25390625" style="1" customWidth="1"/>
    <col min="65" max="65" width="10.125" style="1" bestFit="1" customWidth="1"/>
    <col min="66" max="66" width="10.875" style="1" customWidth="1"/>
    <col min="67" max="67" width="12.875" style="1" customWidth="1"/>
    <col min="68" max="68" width="10.625" style="1" customWidth="1"/>
    <col min="69" max="69" width="10.125" style="1" bestFit="1" customWidth="1"/>
    <col min="70" max="70" width="11.00390625" style="1" bestFit="1" customWidth="1"/>
    <col min="71" max="71" width="10.25390625" style="1" customWidth="1"/>
    <col min="72" max="72" width="10.125" style="1" bestFit="1" customWidth="1"/>
    <col min="73" max="76" width="10.75390625" style="1" customWidth="1"/>
    <col min="77" max="77" width="11.375" style="1" customWidth="1"/>
    <col min="78" max="78" width="12.875" style="1" customWidth="1"/>
    <col min="79" max="79" width="11.75390625" style="1" customWidth="1"/>
    <col min="80" max="80" width="11.125" style="1" customWidth="1"/>
    <col min="81" max="81" width="10.125" style="1" bestFit="1" customWidth="1"/>
    <col min="82" max="82" width="11.00390625" style="1" bestFit="1" customWidth="1"/>
    <col min="83" max="83" width="11.375" style="1" customWidth="1"/>
    <col min="84" max="84" width="10.875" style="1" customWidth="1"/>
    <col min="85" max="85" width="10.125" style="1" bestFit="1" customWidth="1"/>
    <col min="86" max="86" width="11.00390625" style="1" bestFit="1" customWidth="1"/>
    <col min="87" max="87" width="11.125" style="1" customWidth="1"/>
    <col min="88" max="88" width="10.125" style="1" bestFit="1" customWidth="1"/>
    <col min="89" max="89" width="10.75390625" style="1" customWidth="1"/>
    <col min="90" max="90" width="10.875" style="1" customWidth="1"/>
    <col min="91" max="91" width="10.125" style="1" bestFit="1" customWidth="1"/>
    <col min="92" max="92" width="11.00390625" style="1" bestFit="1" customWidth="1"/>
    <col min="93" max="93" width="11.00390625" style="1" customWidth="1"/>
    <col min="94" max="95" width="12.00390625" style="1" customWidth="1"/>
    <col min="96" max="96" width="11.875" style="1" customWidth="1"/>
    <col min="97" max="97" width="12.25390625" style="1" customWidth="1"/>
    <col min="98" max="98" width="10.875" style="1" hidden="1" customWidth="1"/>
    <col min="99" max="100" width="12.25390625" style="1" hidden="1" customWidth="1"/>
    <col min="101" max="101" width="11.375" style="1" hidden="1" customWidth="1"/>
    <col min="102" max="102" width="12.875" style="1" hidden="1" customWidth="1"/>
    <col min="103" max="103" width="11.375" style="1" hidden="1" customWidth="1"/>
    <col min="104" max="106" width="11.125" style="1" customWidth="1"/>
    <col min="107" max="16384" width="9.125" style="1" customWidth="1"/>
  </cols>
  <sheetData>
    <row r="1" spans="1:108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95"/>
      <c r="R1" s="95"/>
      <c r="S1" s="9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1:108" ht="3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95"/>
      <c r="R2" s="95"/>
      <c r="S2" s="9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">
      <c r="A3" s="4"/>
      <c r="B3" s="4"/>
      <c r="C3" s="118" t="s">
        <v>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>
      <c r="A4" s="4"/>
      <c r="B4" s="4"/>
      <c r="C4" s="119" t="s">
        <v>59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7"/>
      <c r="P4" s="17"/>
      <c r="Q4" s="17"/>
      <c r="R4" s="17"/>
      <c r="S4" s="1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 customHeight="1">
      <c r="A5" s="5"/>
      <c r="B5" s="5"/>
      <c r="C5" s="25"/>
      <c r="D5" s="25"/>
      <c r="E5" s="25"/>
      <c r="F5" s="25"/>
      <c r="G5" s="120" t="s">
        <v>49</v>
      </c>
      <c r="H5" s="120"/>
      <c r="I5" s="120"/>
      <c r="J5" s="120"/>
      <c r="K5" s="25"/>
      <c r="L5" s="25"/>
      <c r="M5" s="25"/>
      <c r="N5" s="25"/>
      <c r="O5" s="16"/>
      <c r="P5" s="16"/>
      <c r="Q5" s="16"/>
      <c r="R5" s="16"/>
      <c r="S5" s="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ht="12.75" customHeight="1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2" customFormat="1" ht="12.75" customHeight="1">
      <c r="A8" s="132" t="s">
        <v>31</v>
      </c>
      <c r="B8" s="132"/>
      <c r="C8" s="121"/>
      <c r="D8" s="122"/>
      <c r="E8" s="122"/>
      <c r="F8" s="123" t="s">
        <v>48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5"/>
      <c r="BY8" s="106" t="s">
        <v>2</v>
      </c>
      <c r="BZ8" s="107"/>
      <c r="CA8" s="108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2"/>
      <c r="CZ8" s="133" t="s">
        <v>36</v>
      </c>
      <c r="DA8" s="134"/>
      <c r="DB8" s="135"/>
      <c r="DC8" s="6"/>
      <c r="DD8" s="6"/>
    </row>
    <row r="9" spans="1:108" s="2" customFormat="1" ht="12.75" customHeight="1">
      <c r="A9" s="132"/>
      <c r="B9" s="132"/>
      <c r="C9" s="15"/>
      <c r="D9" s="15"/>
      <c r="E9" s="15"/>
      <c r="F9" s="80" t="s">
        <v>3</v>
      </c>
      <c r="G9" s="74"/>
      <c r="H9" s="74"/>
      <c r="I9" s="33" t="s">
        <v>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5"/>
      <c r="BP9" s="80" t="s">
        <v>5</v>
      </c>
      <c r="BQ9" s="74"/>
      <c r="BR9" s="74"/>
      <c r="BS9" s="28" t="s">
        <v>4</v>
      </c>
      <c r="BT9" s="29"/>
      <c r="BU9" s="29"/>
      <c r="BV9" s="29"/>
      <c r="BW9" s="29"/>
      <c r="BX9" s="32"/>
      <c r="BY9" s="109"/>
      <c r="BZ9" s="110"/>
      <c r="CA9" s="111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4"/>
      <c r="CZ9" s="99"/>
      <c r="DA9" s="100"/>
      <c r="DB9" s="101"/>
      <c r="DC9" s="6"/>
      <c r="DD9" s="6"/>
    </row>
    <row r="10" spans="1:108" s="2" customFormat="1" ht="25.5" customHeight="1">
      <c r="A10" s="86"/>
      <c r="B10" s="86"/>
      <c r="C10" s="15"/>
      <c r="D10" s="15"/>
      <c r="E10" s="15"/>
      <c r="F10" s="80"/>
      <c r="G10" s="74"/>
      <c r="H10" s="74"/>
      <c r="I10" s="80" t="s">
        <v>37</v>
      </c>
      <c r="J10" s="74"/>
      <c r="K10" s="75"/>
      <c r="L10" s="82" t="s">
        <v>40</v>
      </c>
      <c r="M10" s="19" t="s">
        <v>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18"/>
      <c r="AF10" s="80" t="s">
        <v>38</v>
      </c>
      <c r="AG10" s="74"/>
      <c r="AH10" s="75"/>
      <c r="AI10" s="83" t="s">
        <v>40</v>
      </c>
      <c r="AJ10" s="19" t="s">
        <v>4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18"/>
      <c r="BP10" s="80"/>
      <c r="BQ10" s="74"/>
      <c r="BR10" s="74"/>
      <c r="BS10" s="30"/>
      <c r="BT10" s="27"/>
      <c r="BU10" s="27"/>
      <c r="BV10" s="27"/>
      <c r="BW10" s="27"/>
      <c r="BX10" s="31"/>
      <c r="BY10" s="112"/>
      <c r="BZ10" s="113"/>
      <c r="CA10" s="114"/>
      <c r="CB10" s="23" t="s">
        <v>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4"/>
      <c r="CZ10" s="99"/>
      <c r="DA10" s="100"/>
      <c r="DB10" s="101"/>
      <c r="DC10" s="6"/>
      <c r="DD10" s="6"/>
    </row>
    <row r="11" spans="1:108" s="2" customFormat="1" ht="32.25" customHeight="1">
      <c r="A11" s="86"/>
      <c r="B11" s="86"/>
      <c r="C11" s="74" t="s">
        <v>50</v>
      </c>
      <c r="D11" s="74"/>
      <c r="E11" s="75"/>
      <c r="F11" s="80"/>
      <c r="G11" s="74"/>
      <c r="H11" s="74"/>
      <c r="I11" s="80"/>
      <c r="J11" s="74"/>
      <c r="K11" s="75"/>
      <c r="L11" s="83"/>
      <c r="M11" s="85" t="s">
        <v>6</v>
      </c>
      <c r="N11" s="86"/>
      <c r="O11" s="86"/>
      <c r="P11" s="87" t="s">
        <v>40</v>
      </c>
      <c r="Q11" s="96" t="s">
        <v>7</v>
      </c>
      <c r="R11" s="86"/>
      <c r="S11" s="86"/>
      <c r="T11" s="86" t="s">
        <v>8</v>
      </c>
      <c r="U11" s="86"/>
      <c r="V11" s="86"/>
      <c r="W11" s="78" t="s">
        <v>40</v>
      </c>
      <c r="X11" s="86" t="s">
        <v>9</v>
      </c>
      <c r="Y11" s="86"/>
      <c r="Z11" s="86"/>
      <c r="AA11" s="78" t="s">
        <v>40</v>
      </c>
      <c r="AB11" s="86" t="s">
        <v>39</v>
      </c>
      <c r="AC11" s="86"/>
      <c r="AD11" s="86"/>
      <c r="AE11" s="87" t="s">
        <v>40</v>
      </c>
      <c r="AF11" s="80"/>
      <c r="AG11" s="74"/>
      <c r="AH11" s="75"/>
      <c r="AI11" s="83"/>
      <c r="AJ11" s="85" t="s">
        <v>10</v>
      </c>
      <c r="AK11" s="86"/>
      <c r="AL11" s="86"/>
      <c r="AM11" s="86" t="s">
        <v>11</v>
      </c>
      <c r="AN11" s="86"/>
      <c r="AO11" s="86"/>
      <c r="AP11" s="78" t="s">
        <v>40</v>
      </c>
      <c r="AQ11" s="86" t="s">
        <v>12</v>
      </c>
      <c r="AR11" s="86"/>
      <c r="AS11" s="86"/>
      <c r="AT11" s="78" t="s">
        <v>40</v>
      </c>
      <c r="AU11" s="86" t="s">
        <v>47</v>
      </c>
      <c r="AV11" s="86"/>
      <c r="AW11" s="131"/>
      <c r="AX11" s="70" t="s">
        <v>57</v>
      </c>
      <c r="AY11" s="71"/>
      <c r="AZ11" s="72"/>
      <c r="BA11" s="70" t="s">
        <v>52</v>
      </c>
      <c r="BB11" s="71"/>
      <c r="BC11" s="72"/>
      <c r="BD11" s="70" t="s">
        <v>54</v>
      </c>
      <c r="BE11" s="71"/>
      <c r="BF11" s="72"/>
      <c r="BG11" s="78" t="s">
        <v>40</v>
      </c>
      <c r="BH11" s="86" t="s">
        <v>56</v>
      </c>
      <c r="BI11" s="86"/>
      <c r="BJ11" s="86"/>
      <c r="BK11" s="78" t="s">
        <v>40</v>
      </c>
      <c r="BL11" s="105" t="s">
        <v>58</v>
      </c>
      <c r="BM11" s="105"/>
      <c r="BN11" s="105"/>
      <c r="BO11" s="78" t="s">
        <v>40</v>
      </c>
      <c r="BP11" s="80"/>
      <c r="BQ11" s="74"/>
      <c r="BR11" s="75"/>
      <c r="BS11" s="100" t="s">
        <v>43</v>
      </c>
      <c r="BT11" s="100"/>
      <c r="BU11" s="101"/>
      <c r="BV11" s="99" t="s">
        <v>53</v>
      </c>
      <c r="BW11" s="100"/>
      <c r="BX11" s="101"/>
      <c r="BY11" s="112"/>
      <c r="BZ11" s="113"/>
      <c r="CA11" s="114"/>
      <c r="CB11" s="90" t="s">
        <v>32</v>
      </c>
      <c r="CC11" s="90"/>
      <c r="CD11" s="91"/>
      <c r="CE11" s="78" t="s">
        <v>42</v>
      </c>
      <c r="CF11" s="104" t="s">
        <v>1</v>
      </c>
      <c r="CG11" s="104"/>
      <c r="CH11" s="104"/>
      <c r="CI11" s="89" t="s">
        <v>33</v>
      </c>
      <c r="CJ11" s="90"/>
      <c r="CK11" s="91"/>
      <c r="CL11" s="89" t="s">
        <v>34</v>
      </c>
      <c r="CM11" s="90"/>
      <c r="CN11" s="91"/>
      <c r="CO11" s="70" t="s">
        <v>42</v>
      </c>
      <c r="CP11" s="127" t="s">
        <v>13</v>
      </c>
      <c r="CQ11" s="128"/>
      <c r="CR11" s="129"/>
      <c r="CS11" s="138" t="s">
        <v>42</v>
      </c>
      <c r="CT11" s="140" t="s">
        <v>14</v>
      </c>
      <c r="CU11" s="141"/>
      <c r="CV11" s="141"/>
      <c r="CW11" s="141"/>
      <c r="CX11" s="141"/>
      <c r="CY11" s="142"/>
      <c r="CZ11" s="99"/>
      <c r="DA11" s="100"/>
      <c r="DB11" s="101"/>
      <c r="DC11" s="6"/>
      <c r="DD11" s="6"/>
    </row>
    <row r="12" spans="1:108" s="2" customFormat="1" ht="83.25" customHeight="1">
      <c r="A12" s="86"/>
      <c r="B12" s="86"/>
      <c r="C12" s="76"/>
      <c r="D12" s="76"/>
      <c r="E12" s="77"/>
      <c r="F12" s="81"/>
      <c r="G12" s="76"/>
      <c r="H12" s="76"/>
      <c r="I12" s="81"/>
      <c r="J12" s="76"/>
      <c r="K12" s="77"/>
      <c r="L12" s="84"/>
      <c r="M12" s="85"/>
      <c r="N12" s="86"/>
      <c r="O12" s="86"/>
      <c r="P12" s="88"/>
      <c r="Q12" s="97"/>
      <c r="R12" s="98"/>
      <c r="S12" s="98"/>
      <c r="T12" s="86"/>
      <c r="U12" s="86"/>
      <c r="V12" s="86"/>
      <c r="W12" s="79"/>
      <c r="X12" s="86"/>
      <c r="Y12" s="86"/>
      <c r="Z12" s="86"/>
      <c r="AA12" s="79"/>
      <c r="AB12" s="86"/>
      <c r="AC12" s="86"/>
      <c r="AD12" s="86"/>
      <c r="AE12" s="88"/>
      <c r="AF12" s="81"/>
      <c r="AG12" s="76"/>
      <c r="AH12" s="77"/>
      <c r="AI12" s="84"/>
      <c r="AJ12" s="85"/>
      <c r="AK12" s="86"/>
      <c r="AL12" s="86"/>
      <c r="AM12" s="86"/>
      <c r="AN12" s="86"/>
      <c r="AO12" s="86"/>
      <c r="AP12" s="79"/>
      <c r="AQ12" s="86"/>
      <c r="AR12" s="86"/>
      <c r="AS12" s="86"/>
      <c r="AT12" s="79"/>
      <c r="AU12" s="86"/>
      <c r="AV12" s="86"/>
      <c r="AW12" s="131"/>
      <c r="AX12" s="73"/>
      <c r="AY12" s="93"/>
      <c r="AZ12" s="94"/>
      <c r="BA12" s="73"/>
      <c r="BB12" s="93"/>
      <c r="BC12" s="94"/>
      <c r="BD12" s="73"/>
      <c r="BE12" s="93"/>
      <c r="BF12" s="94"/>
      <c r="BG12" s="79"/>
      <c r="BH12" s="86"/>
      <c r="BI12" s="86"/>
      <c r="BJ12" s="86"/>
      <c r="BK12" s="79"/>
      <c r="BL12" s="105"/>
      <c r="BM12" s="105"/>
      <c r="BN12" s="105"/>
      <c r="BO12" s="79"/>
      <c r="BP12" s="81"/>
      <c r="BQ12" s="76"/>
      <c r="BR12" s="77"/>
      <c r="BS12" s="93"/>
      <c r="BT12" s="93"/>
      <c r="BU12" s="103"/>
      <c r="BV12" s="102"/>
      <c r="BW12" s="93"/>
      <c r="BX12" s="103"/>
      <c r="BY12" s="115"/>
      <c r="BZ12" s="116"/>
      <c r="CA12" s="117"/>
      <c r="CB12" s="68"/>
      <c r="CC12" s="68"/>
      <c r="CD12" s="69"/>
      <c r="CE12" s="79"/>
      <c r="CF12" s="104" t="s">
        <v>35</v>
      </c>
      <c r="CG12" s="104"/>
      <c r="CH12" s="104"/>
      <c r="CI12" s="92"/>
      <c r="CJ12" s="68"/>
      <c r="CK12" s="69"/>
      <c r="CL12" s="92"/>
      <c r="CM12" s="68"/>
      <c r="CN12" s="69"/>
      <c r="CO12" s="73"/>
      <c r="CP12" s="97"/>
      <c r="CQ12" s="98"/>
      <c r="CR12" s="130"/>
      <c r="CS12" s="139"/>
      <c r="CT12" s="136" t="s">
        <v>15</v>
      </c>
      <c r="CU12" s="136"/>
      <c r="CV12" s="136"/>
      <c r="CW12" s="136" t="s">
        <v>16</v>
      </c>
      <c r="CX12" s="136"/>
      <c r="CY12" s="137"/>
      <c r="CZ12" s="102"/>
      <c r="DA12" s="93"/>
      <c r="DB12" s="103"/>
      <c r="DC12" s="6"/>
      <c r="DD12" s="6"/>
    </row>
    <row r="13" spans="1:108" s="2" customFormat="1" ht="38.25" customHeight="1">
      <c r="A13" s="86"/>
      <c r="B13" s="86"/>
      <c r="C13" s="7" t="s">
        <v>51</v>
      </c>
      <c r="D13" s="7" t="s">
        <v>61</v>
      </c>
      <c r="E13" s="7" t="s">
        <v>19</v>
      </c>
      <c r="F13" s="7" t="s">
        <v>51</v>
      </c>
      <c r="G13" s="7" t="s">
        <v>61</v>
      </c>
      <c r="H13" s="9" t="s">
        <v>19</v>
      </c>
      <c r="I13" s="7" t="s">
        <v>51</v>
      </c>
      <c r="J13" s="7" t="s">
        <v>61</v>
      </c>
      <c r="K13" s="9" t="s">
        <v>19</v>
      </c>
      <c r="L13" s="7" t="s">
        <v>41</v>
      </c>
      <c r="M13" s="7" t="s">
        <v>51</v>
      </c>
      <c r="N13" s="7" t="s">
        <v>61</v>
      </c>
      <c r="O13" s="7" t="s">
        <v>19</v>
      </c>
      <c r="P13" s="7" t="s">
        <v>41</v>
      </c>
      <c r="Q13" s="7" t="s">
        <v>51</v>
      </c>
      <c r="R13" s="7" t="s">
        <v>61</v>
      </c>
      <c r="S13" s="7" t="s">
        <v>19</v>
      </c>
      <c r="T13" s="7" t="s">
        <v>51</v>
      </c>
      <c r="U13" s="7" t="s">
        <v>61</v>
      </c>
      <c r="V13" s="7" t="s">
        <v>19</v>
      </c>
      <c r="W13" s="7" t="s">
        <v>41</v>
      </c>
      <c r="X13" s="7" t="s">
        <v>51</v>
      </c>
      <c r="Y13" s="7" t="s">
        <v>61</v>
      </c>
      <c r="Z13" s="7" t="s">
        <v>19</v>
      </c>
      <c r="AA13" s="7" t="s">
        <v>41</v>
      </c>
      <c r="AB13" s="7" t="s">
        <v>51</v>
      </c>
      <c r="AC13" s="7" t="s">
        <v>60</v>
      </c>
      <c r="AD13" s="7" t="s">
        <v>19</v>
      </c>
      <c r="AE13" s="7" t="s">
        <v>41</v>
      </c>
      <c r="AF13" s="7" t="s">
        <v>51</v>
      </c>
      <c r="AG13" s="7" t="s">
        <v>61</v>
      </c>
      <c r="AH13" s="7" t="s">
        <v>19</v>
      </c>
      <c r="AI13" s="7" t="s">
        <v>41</v>
      </c>
      <c r="AJ13" s="7" t="s">
        <v>51</v>
      </c>
      <c r="AK13" s="7" t="s">
        <v>61</v>
      </c>
      <c r="AL13" s="7" t="s">
        <v>19</v>
      </c>
      <c r="AM13" s="7" t="s">
        <v>17</v>
      </c>
      <c r="AN13" s="7" t="s">
        <v>18</v>
      </c>
      <c r="AO13" s="7" t="s">
        <v>19</v>
      </c>
      <c r="AP13" s="7" t="s">
        <v>41</v>
      </c>
      <c r="AQ13" s="7" t="s">
        <v>51</v>
      </c>
      <c r="AR13" s="7" t="s">
        <v>61</v>
      </c>
      <c r="AS13" s="7" t="s">
        <v>19</v>
      </c>
      <c r="AT13" s="7" t="s">
        <v>41</v>
      </c>
      <c r="AU13" s="7" t="s">
        <v>51</v>
      </c>
      <c r="AV13" s="7" t="s">
        <v>61</v>
      </c>
      <c r="AW13" s="7" t="s">
        <v>19</v>
      </c>
      <c r="AX13" s="7" t="s">
        <v>51</v>
      </c>
      <c r="AY13" s="7" t="s">
        <v>61</v>
      </c>
      <c r="AZ13" s="7" t="s">
        <v>19</v>
      </c>
      <c r="BA13" s="7" t="s">
        <v>51</v>
      </c>
      <c r="BB13" s="7" t="s">
        <v>61</v>
      </c>
      <c r="BC13" s="7" t="s">
        <v>19</v>
      </c>
      <c r="BD13" s="7" t="s">
        <v>51</v>
      </c>
      <c r="BE13" s="7" t="s">
        <v>61</v>
      </c>
      <c r="BF13" s="7" t="s">
        <v>19</v>
      </c>
      <c r="BG13" s="7" t="s">
        <v>41</v>
      </c>
      <c r="BH13" s="7" t="s">
        <v>51</v>
      </c>
      <c r="BI13" s="7" t="s">
        <v>61</v>
      </c>
      <c r="BJ13" s="7" t="s">
        <v>19</v>
      </c>
      <c r="BK13" s="7" t="s">
        <v>41</v>
      </c>
      <c r="BL13" s="7" t="s">
        <v>51</v>
      </c>
      <c r="BM13" s="7" t="s">
        <v>61</v>
      </c>
      <c r="BN13" s="7" t="s">
        <v>19</v>
      </c>
      <c r="BO13" s="7" t="s">
        <v>41</v>
      </c>
      <c r="BP13" s="7" t="s">
        <v>51</v>
      </c>
      <c r="BQ13" s="7" t="s">
        <v>61</v>
      </c>
      <c r="BR13" s="9" t="s">
        <v>19</v>
      </c>
      <c r="BS13" s="7" t="s">
        <v>51</v>
      </c>
      <c r="BT13" s="7" t="s">
        <v>61</v>
      </c>
      <c r="BU13" s="7" t="s">
        <v>19</v>
      </c>
      <c r="BV13" s="7" t="s">
        <v>51</v>
      </c>
      <c r="BW13" s="7" t="s">
        <v>61</v>
      </c>
      <c r="BX13" s="7" t="s">
        <v>19</v>
      </c>
      <c r="BY13" s="7" t="s">
        <v>51</v>
      </c>
      <c r="BZ13" s="7" t="s">
        <v>61</v>
      </c>
      <c r="CA13" s="7" t="s">
        <v>19</v>
      </c>
      <c r="CB13" s="7" t="s">
        <v>51</v>
      </c>
      <c r="CC13" s="7" t="s">
        <v>61</v>
      </c>
      <c r="CD13" s="7" t="s">
        <v>19</v>
      </c>
      <c r="CE13" s="9" t="s">
        <v>41</v>
      </c>
      <c r="CF13" s="7" t="s">
        <v>51</v>
      </c>
      <c r="CG13" s="7" t="s">
        <v>61</v>
      </c>
      <c r="CH13" s="7" t="s">
        <v>19</v>
      </c>
      <c r="CI13" s="7" t="s">
        <v>51</v>
      </c>
      <c r="CJ13" s="7" t="s">
        <v>61</v>
      </c>
      <c r="CK13" s="7" t="s">
        <v>19</v>
      </c>
      <c r="CL13" s="7" t="s">
        <v>51</v>
      </c>
      <c r="CM13" s="7" t="s">
        <v>61</v>
      </c>
      <c r="CN13" s="7" t="s">
        <v>19</v>
      </c>
      <c r="CO13" s="9" t="s">
        <v>41</v>
      </c>
      <c r="CP13" s="7" t="s">
        <v>51</v>
      </c>
      <c r="CQ13" s="7" t="s">
        <v>61</v>
      </c>
      <c r="CR13" s="7" t="s">
        <v>19</v>
      </c>
      <c r="CS13" s="9" t="s">
        <v>41</v>
      </c>
      <c r="CT13" s="7" t="s">
        <v>51</v>
      </c>
      <c r="CU13" s="7" t="s">
        <v>55</v>
      </c>
      <c r="CV13" s="7" t="s">
        <v>19</v>
      </c>
      <c r="CW13" s="7" t="s">
        <v>51</v>
      </c>
      <c r="CX13" s="7" t="s">
        <v>55</v>
      </c>
      <c r="CY13" s="7" t="s">
        <v>19</v>
      </c>
      <c r="CZ13" s="7" t="s">
        <v>51</v>
      </c>
      <c r="DA13" s="7" t="s">
        <v>61</v>
      </c>
      <c r="DB13" s="7" t="s">
        <v>19</v>
      </c>
      <c r="DC13" s="8"/>
      <c r="DD13" s="8"/>
    </row>
    <row r="14" spans="1:108" ht="24.75" customHeight="1">
      <c r="A14" s="10">
        <v>1</v>
      </c>
      <c r="B14" s="12" t="s">
        <v>44</v>
      </c>
      <c r="C14" s="37">
        <f>F14+BP14</f>
        <v>2308.6</v>
      </c>
      <c r="D14" s="37">
        <f aca="true" t="shared" si="0" ref="D14:D24">G14+BQ14</f>
        <v>2296.4</v>
      </c>
      <c r="E14" s="36">
        <f aca="true" t="shared" si="1" ref="E14:E38">D14/C14*100</f>
        <v>99.47154119379712</v>
      </c>
      <c r="F14" s="38">
        <f aca="true" t="shared" si="2" ref="F14:F24">+I14+AF14</f>
        <v>1231.5</v>
      </c>
      <c r="G14" s="38">
        <f aca="true" t="shared" si="3" ref="G14:G24">+J14+AG14</f>
        <v>1238.7</v>
      </c>
      <c r="H14" s="37">
        <f aca="true" t="shared" si="4" ref="H14:H24">G14/F14*100</f>
        <v>100.58465286236297</v>
      </c>
      <c r="I14" s="37">
        <f aca="true" t="shared" si="5" ref="I14:J17">+M14+Q14+T14+X14+AB14</f>
        <v>351</v>
      </c>
      <c r="J14" s="37">
        <f t="shared" si="5"/>
        <v>352.49999999999994</v>
      </c>
      <c r="K14" s="37">
        <f aca="true" t="shared" si="6" ref="K14:K24">J14/I14*100</f>
        <v>100.4273504273504</v>
      </c>
      <c r="L14" s="37">
        <f>+J14/(G14+BW14)*100</f>
        <v>28.281450577663662</v>
      </c>
      <c r="M14" s="63">
        <v>65.4</v>
      </c>
      <c r="N14" s="38">
        <v>63.8</v>
      </c>
      <c r="O14" s="37">
        <f aca="true" t="shared" si="7" ref="O14:O24">N14/M14*100</f>
        <v>97.55351681957185</v>
      </c>
      <c r="P14" s="37">
        <f>+N14/(G14+BW14)*100</f>
        <v>5.118741976893452</v>
      </c>
      <c r="Q14" s="38">
        <v>1.6</v>
      </c>
      <c r="R14" s="37">
        <v>2</v>
      </c>
      <c r="S14" s="37">
        <f aca="true" t="shared" si="8" ref="S14:S24">R14/Q14*100</f>
        <v>125</v>
      </c>
      <c r="T14" s="37">
        <v>20.2</v>
      </c>
      <c r="U14" s="38">
        <v>20.9</v>
      </c>
      <c r="V14" s="37">
        <f aca="true" t="shared" si="9" ref="V14:V38">U14/T14*100</f>
        <v>103.46534653465346</v>
      </c>
      <c r="W14" s="37">
        <f>+U14/(G14+BW14)*100</f>
        <v>1.6768292682926826</v>
      </c>
      <c r="X14" s="63">
        <v>255.7</v>
      </c>
      <c r="Y14" s="38">
        <v>257.4</v>
      </c>
      <c r="Z14" s="37">
        <f aca="true" t="shared" si="10" ref="Z14:Z24">Y14/X14*100</f>
        <v>100.66484161126318</v>
      </c>
      <c r="AA14" s="37">
        <f>+Y14/(G14+BW14)*100</f>
        <v>20.651476251604617</v>
      </c>
      <c r="AB14" s="37">
        <v>8.1</v>
      </c>
      <c r="AC14" s="37">
        <v>8.4</v>
      </c>
      <c r="AD14" s="37">
        <f>AC14/(AB14+BW14)*100</f>
        <v>53.16455696202531</v>
      </c>
      <c r="AE14" s="37">
        <f>+AC14/(G14+BW14)*100</f>
        <v>0.6739409499358151</v>
      </c>
      <c r="AF14" s="37">
        <f>+AJ14+AQ14+AU14+BA14+BD14+BH14+BL14</f>
        <v>880.5</v>
      </c>
      <c r="AG14" s="37">
        <f>+AK14+AR14+AV14+BB14+BE14+BI14+BM14+1.5</f>
        <v>886.2</v>
      </c>
      <c r="AH14" s="37">
        <f aca="true" t="shared" si="11" ref="AH14:AH24">AG14/AF14*100</f>
        <v>100.6473594548552</v>
      </c>
      <c r="AI14" s="37">
        <f>+AG14/(G14+BW14)*100</f>
        <v>71.10077021822849</v>
      </c>
      <c r="AJ14" s="64">
        <v>108</v>
      </c>
      <c r="AK14" s="38">
        <v>111.5</v>
      </c>
      <c r="AL14" s="37">
        <f aca="true" t="shared" si="12" ref="AL14:AL24">AK14/AJ14*100</f>
        <v>103.24074074074075</v>
      </c>
      <c r="AM14" s="38"/>
      <c r="AN14" s="38"/>
      <c r="AO14" s="37"/>
      <c r="AP14" s="37">
        <f>+AK14/(G14+BW14)*100</f>
        <v>8.94576379974326</v>
      </c>
      <c r="AQ14" s="64">
        <v>0</v>
      </c>
      <c r="AR14" s="38"/>
      <c r="AS14" s="37" t="e">
        <f aca="true" t="shared" si="13" ref="AS14:AS24">AR14/AQ14*100</f>
        <v>#DIV/0!</v>
      </c>
      <c r="AT14" s="37">
        <f>+AR14/(G14+BW14)*100</f>
        <v>0</v>
      </c>
      <c r="AU14" s="38"/>
      <c r="AV14" s="38"/>
      <c r="AW14" s="37"/>
      <c r="AX14" s="37"/>
      <c r="AY14" s="37"/>
      <c r="AZ14" s="36"/>
      <c r="BA14" s="37">
        <v>13.5</v>
      </c>
      <c r="BB14" s="37">
        <v>14.2</v>
      </c>
      <c r="BC14" s="37">
        <f aca="true" t="shared" si="14" ref="BC14:BC21">BB14/BA14*100</f>
        <v>105.18518518518518</v>
      </c>
      <c r="BD14" s="37">
        <v>6.1</v>
      </c>
      <c r="BE14" s="37">
        <v>6.1</v>
      </c>
      <c r="BF14" s="36"/>
      <c r="BG14" s="37">
        <f>+BE14/(G14+BW14)*100</f>
        <v>0.48940949935815137</v>
      </c>
      <c r="BH14" s="37">
        <v>752.9</v>
      </c>
      <c r="BI14" s="37">
        <v>752.9</v>
      </c>
      <c r="BJ14" s="37">
        <f>BI14/BH14*100</f>
        <v>100</v>
      </c>
      <c r="BK14" s="37">
        <f>+BI14/(G14+BW14)*100</f>
        <v>60.405969191270856</v>
      </c>
      <c r="BL14" s="37"/>
      <c r="BM14" s="38"/>
      <c r="BN14" s="37"/>
      <c r="BO14" s="37">
        <f>BM14/(G14+BW14)*100</f>
        <v>0</v>
      </c>
      <c r="BP14" s="37">
        <v>1077.1</v>
      </c>
      <c r="BQ14" s="38">
        <v>1057.7</v>
      </c>
      <c r="BR14" s="37">
        <f aca="true" t="shared" si="15" ref="BR14:BR24">BQ14/BP14*100</f>
        <v>98.19886732893883</v>
      </c>
      <c r="BS14" s="48">
        <v>801</v>
      </c>
      <c r="BT14" s="38">
        <v>801</v>
      </c>
      <c r="BU14" s="37">
        <f aca="true" t="shared" si="16" ref="BU14:BU24">BT14/BS14*100</f>
        <v>100</v>
      </c>
      <c r="BV14" s="37">
        <v>8</v>
      </c>
      <c r="BW14" s="37">
        <v>7.7</v>
      </c>
      <c r="BX14" s="37">
        <f>BW14/BV14*100</f>
        <v>96.25</v>
      </c>
      <c r="BY14" s="56">
        <v>2363.6</v>
      </c>
      <c r="BZ14" s="39">
        <v>2315.9</v>
      </c>
      <c r="CA14" s="37">
        <f aca="true" t="shared" si="17" ref="CA14:CA24">BZ14/BY14*100</f>
        <v>97.98189202910815</v>
      </c>
      <c r="CB14" s="37">
        <v>1170.5</v>
      </c>
      <c r="CC14" s="37">
        <v>1142</v>
      </c>
      <c r="CD14" s="37">
        <f aca="true" t="shared" si="18" ref="CD14:CD24">CC14/CB14*100</f>
        <v>97.56514310123879</v>
      </c>
      <c r="CE14" s="37">
        <f aca="true" t="shared" si="19" ref="CE14:CE24">+CC14/BZ14*100</f>
        <v>49.31128287059027</v>
      </c>
      <c r="CF14" s="37">
        <v>1170.5</v>
      </c>
      <c r="CG14" s="37">
        <v>1142</v>
      </c>
      <c r="CH14" s="36">
        <f aca="true" t="shared" si="20" ref="CH14:CH24">CG14/CF14*100</f>
        <v>97.56514310123879</v>
      </c>
      <c r="CI14" s="37">
        <v>294.8</v>
      </c>
      <c r="CJ14" s="36">
        <v>275.7</v>
      </c>
      <c r="CK14" s="36">
        <f>CJ14/CI14*100</f>
        <v>93.52103120759836</v>
      </c>
      <c r="CL14" s="37">
        <v>199.9</v>
      </c>
      <c r="CM14" s="36">
        <v>199.9</v>
      </c>
      <c r="CN14" s="36">
        <f aca="true" t="shared" si="21" ref="CN14:CN24">CM14/CL14*100</f>
        <v>100</v>
      </c>
      <c r="CO14" s="36">
        <f aca="true" t="shared" si="22" ref="CO14:CO24">+CM14/BZ14*100</f>
        <v>8.631633490219786</v>
      </c>
      <c r="CP14" s="59">
        <v>639.8</v>
      </c>
      <c r="CQ14" s="40">
        <v>639.8</v>
      </c>
      <c r="CR14" s="36">
        <f aca="true" t="shared" si="23" ref="CR14:CR24">CQ14/CP14*100</f>
        <v>100</v>
      </c>
      <c r="CS14" s="36">
        <f>CQ14/BZ14*100</f>
        <v>27.62640873958288</v>
      </c>
      <c r="CT14" s="41">
        <v>258.5</v>
      </c>
      <c r="CU14" s="42"/>
      <c r="CV14" s="43">
        <f aca="true" t="shared" si="24" ref="CV14:CV24">CU14/CT14*100</f>
        <v>0</v>
      </c>
      <c r="CW14" s="44">
        <v>58.8</v>
      </c>
      <c r="CX14" s="42"/>
      <c r="CY14" s="36">
        <f aca="true" t="shared" si="25" ref="CY14:CY24">CX14/CW14*100</f>
        <v>0</v>
      </c>
      <c r="CZ14" s="36">
        <f>C14-BY14</f>
        <v>-55</v>
      </c>
      <c r="DA14" s="36">
        <f aca="true" t="shared" si="26" ref="DA14:DA24">D14-BZ14</f>
        <v>-19.5</v>
      </c>
      <c r="DB14" s="36"/>
      <c r="DC14" s="5"/>
      <c r="DD14" s="5"/>
    </row>
    <row r="15" spans="1:108" ht="14.25" customHeight="1">
      <c r="A15" s="10">
        <v>2</v>
      </c>
      <c r="B15" s="12" t="s">
        <v>20</v>
      </c>
      <c r="C15" s="37">
        <f aca="true" t="shared" si="27" ref="C15:C24">F15+BP15</f>
        <v>1501.1</v>
      </c>
      <c r="D15" s="37">
        <f t="shared" si="0"/>
        <v>1394.6</v>
      </c>
      <c r="E15" s="36">
        <f t="shared" si="1"/>
        <v>92.90520285124242</v>
      </c>
      <c r="F15" s="38">
        <f t="shared" si="2"/>
        <v>330.00000000000006</v>
      </c>
      <c r="G15" s="38">
        <f t="shared" si="3"/>
        <v>359.8</v>
      </c>
      <c r="H15" s="37">
        <f t="shared" si="4"/>
        <v>109.03030303030302</v>
      </c>
      <c r="I15" s="37">
        <f t="shared" si="5"/>
        <v>309.40000000000003</v>
      </c>
      <c r="J15" s="37">
        <f t="shared" si="5"/>
        <v>339.7</v>
      </c>
      <c r="K15" s="37">
        <f t="shared" si="6"/>
        <v>109.79314802844213</v>
      </c>
      <c r="L15" s="37">
        <f aca="true" t="shared" si="28" ref="L15:L38">+J15/(G15+BW15)*100</f>
        <v>83.28021573915174</v>
      </c>
      <c r="M15" s="65">
        <v>177.4</v>
      </c>
      <c r="N15" s="38">
        <v>200.6</v>
      </c>
      <c r="O15" s="37">
        <f t="shared" si="7"/>
        <v>113.07779030439684</v>
      </c>
      <c r="P15" s="37">
        <f aca="true" t="shared" si="29" ref="P15:P38">+N15/(G15+BW15)*100</f>
        <v>49.178720274577095</v>
      </c>
      <c r="Q15" s="38">
        <v>6.2</v>
      </c>
      <c r="R15" s="38">
        <v>6.2</v>
      </c>
      <c r="S15" s="37">
        <f t="shared" si="8"/>
        <v>100</v>
      </c>
      <c r="T15" s="65">
        <v>14</v>
      </c>
      <c r="U15" s="38">
        <v>14.1</v>
      </c>
      <c r="V15" s="37">
        <f t="shared" si="9"/>
        <v>100.71428571428571</v>
      </c>
      <c r="W15" s="37">
        <f aca="true" t="shared" si="30" ref="W15:W38">+U15/(G15+BW15)*100</f>
        <v>3.4567295905859274</v>
      </c>
      <c r="X15" s="65">
        <v>104.5</v>
      </c>
      <c r="Y15" s="38">
        <v>110.6</v>
      </c>
      <c r="Z15" s="37">
        <f t="shared" si="10"/>
        <v>105.83732057416266</v>
      </c>
      <c r="AA15" s="37">
        <f aca="true" t="shared" si="31" ref="AA15:AA38">+Y15/(G15+BW15)*100</f>
        <v>27.114488845305218</v>
      </c>
      <c r="AB15" s="37">
        <v>7.3</v>
      </c>
      <c r="AC15" s="37">
        <v>8.2</v>
      </c>
      <c r="AD15" s="37">
        <f aca="true" t="shared" si="32" ref="AD15:AD38">AC15/AB15*100</f>
        <v>112.32876712328765</v>
      </c>
      <c r="AE15" s="37">
        <f aca="true" t="shared" si="33" ref="AE15:AE38">+AC15/(G15+BW15)*100</f>
        <v>2.01029664133366</v>
      </c>
      <c r="AF15" s="37">
        <f aca="true" t="shared" si="34" ref="AF15:AF24">+AJ15+AQ15+AU15+BA15+BD15+BH15+BL15</f>
        <v>20.6</v>
      </c>
      <c r="AG15" s="37">
        <f>+AK15+AR15+AV15+BB15+BE15+BI15+BM15</f>
        <v>20.099999999999998</v>
      </c>
      <c r="AH15" s="37">
        <f t="shared" si="11"/>
        <v>97.57281553398056</v>
      </c>
      <c r="AI15" s="37">
        <f aca="true" t="shared" si="35" ref="AI15:AI38">+AG15/(G15+BW15)*100</f>
        <v>4.927678352537386</v>
      </c>
      <c r="AJ15" s="65">
        <v>16.6</v>
      </c>
      <c r="AK15" s="38">
        <v>16.9</v>
      </c>
      <c r="AL15" s="37">
        <f t="shared" si="12"/>
        <v>101.80722891566263</v>
      </c>
      <c r="AM15" s="38"/>
      <c r="AN15" s="38"/>
      <c r="AO15" s="37"/>
      <c r="AP15" s="37">
        <f aca="true" t="shared" si="36" ref="AP15:AP38">+AK15/(G15+BW15)*100</f>
        <v>4.143172346163275</v>
      </c>
      <c r="AQ15" s="49">
        <v>0</v>
      </c>
      <c r="AR15" s="38"/>
      <c r="AS15" s="37"/>
      <c r="AT15" s="37">
        <f aca="true" t="shared" si="37" ref="AT15:AT38">+AR15/(G15+BW15)*100</f>
        <v>0</v>
      </c>
      <c r="AU15" s="38"/>
      <c r="AV15" s="38"/>
      <c r="AW15" s="37"/>
      <c r="AX15" s="36"/>
      <c r="AY15" s="36"/>
      <c r="AZ15" s="36"/>
      <c r="BA15" s="37">
        <v>4</v>
      </c>
      <c r="BB15" s="37">
        <v>3.2</v>
      </c>
      <c r="BC15" s="37">
        <f t="shared" si="14"/>
        <v>80</v>
      </c>
      <c r="BD15" s="37"/>
      <c r="BE15" s="37"/>
      <c r="BF15" s="36"/>
      <c r="BG15" s="37">
        <f aca="true" t="shared" si="38" ref="BG15:BG38">+BE15/(G15+BW15)*100</f>
        <v>0</v>
      </c>
      <c r="BH15" s="37"/>
      <c r="BI15" s="37"/>
      <c r="BJ15" s="37"/>
      <c r="BK15" s="37">
        <f aca="true" t="shared" si="39" ref="BK15:BK38">+BI15/(G15+BW15)*100</f>
        <v>0</v>
      </c>
      <c r="BL15" s="37"/>
      <c r="BM15" s="38"/>
      <c r="BN15" s="37"/>
      <c r="BO15" s="37">
        <f aca="true" t="shared" si="40" ref="BO15:BO38">BM15/(G15+BW15)*100</f>
        <v>0</v>
      </c>
      <c r="BP15" s="37">
        <v>1171.1</v>
      </c>
      <c r="BQ15" s="38">
        <v>1034.8</v>
      </c>
      <c r="BR15" s="37">
        <f t="shared" si="15"/>
        <v>88.3613696524635</v>
      </c>
      <c r="BS15" s="61">
        <v>850.8</v>
      </c>
      <c r="BT15" s="38">
        <v>850.8</v>
      </c>
      <c r="BU15" s="37">
        <f t="shared" si="16"/>
        <v>100</v>
      </c>
      <c r="BV15" s="37">
        <v>43.5</v>
      </c>
      <c r="BW15" s="37">
        <v>48.1</v>
      </c>
      <c r="BX15" s="37">
        <f>BW15/BV15*100</f>
        <v>110.57471264367817</v>
      </c>
      <c r="BY15" s="57">
        <v>1531.6</v>
      </c>
      <c r="BZ15" s="39">
        <v>1378.8</v>
      </c>
      <c r="CA15" s="37">
        <f t="shared" si="17"/>
        <v>90.0235048315487</v>
      </c>
      <c r="CB15" s="58">
        <v>900.4</v>
      </c>
      <c r="CC15" s="37">
        <v>888.5</v>
      </c>
      <c r="CD15" s="37">
        <f t="shared" si="18"/>
        <v>98.6783651710351</v>
      </c>
      <c r="CE15" s="37">
        <f t="shared" si="19"/>
        <v>64.4400928343487</v>
      </c>
      <c r="CF15" s="58">
        <v>900.4</v>
      </c>
      <c r="CG15" s="37">
        <v>888.5</v>
      </c>
      <c r="CH15" s="36">
        <f t="shared" si="20"/>
        <v>98.6783651710351</v>
      </c>
      <c r="CI15" s="37">
        <v>228.5</v>
      </c>
      <c r="CJ15" s="36">
        <v>87.6</v>
      </c>
      <c r="CK15" s="36">
        <f>CJ15/CI15*100</f>
        <v>38.33698030634573</v>
      </c>
      <c r="CL15" s="37">
        <v>88.1</v>
      </c>
      <c r="CM15" s="36">
        <v>88.1</v>
      </c>
      <c r="CN15" s="36">
        <f t="shared" si="21"/>
        <v>100</v>
      </c>
      <c r="CO15" s="36">
        <f t="shared" si="22"/>
        <v>6.389614157238179</v>
      </c>
      <c r="CP15" s="60">
        <v>249.4</v>
      </c>
      <c r="CQ15" s="45">
        <v>249.4</v>
      </c>
      <c r="CR15" s="36">
        <f t="shared" si="23"/>
        <v>100</v>
      </c>
      <c r="CS15" s="36">
        <f>CQ15/BZ15*100</f>
        <v>18.08819263127357</v>
      </c>
      <c r="CT15" s="46">
        <v>172</v>
      </c>
      <c r="CU15" s="42"/>
      <c r="CV15" s="43">
        <f t="shared" si="24"/>
        <v>0</v>
      </c>
      <c r="CW15" s="46">
        <v>1.6</v>
      </c>
      <c r="CX15" s="47"/>
      <c r="CY15" s="36">
        <f t="shared" si="25"/>
        <v>0</v>
      </c>
      <c r="CZ15" s="36">
        <f aca="true" t="shared" si="41" ref="CZ15:CZ24">C15-BY15</f>
        <v>-30.5</v>
      </c>
      <c r="DA15" s="36">
        <f t="shared" si="26"/>
        <v>15.799999999999955</v>
      </c>
      <c r="DB15" s="36"/>
      <c r="DC15" s="5"/>
      <c r="DD15" s="5"/>
    </row>
    <row r="16" spans="1:108" ht="15" customHeight="1">
      <c r="A16" s="10">
        <v>3</v>
      </c>
      <c r="B16" s="12" t="s">
        <v>21</v>
      </c>
      <c r="C16" s="37">
        <f t="shared" si="27"/>
        <v>2812.1</v>
      </c>
      <c r="D16" s="37">
        <f t="shared" si="0"/>
        <v>2599.2000000000003</v>
      </c>
      <c r="E16" s="37">
        <f t="shared" si="1"/>
        <v>92.42914547846807</v>
      </c>
      <c r="F16" s="38">
        <f t="shared" si="2"/>
        <v>334.9</v>
      </c>
      <c r="G16" s="38">
        <f t="shared" si="3"/>
        <v>344.4</v>
      </c>
      <c r="H16" s="37">
        <f t="shared" si="4"/>
        <v>102.83666766198864</v>
      </c>
      <c r="I16" s="37">
        <f t="shared" si="5"/>
        <v>262.9</v>
      </c>
      <c r="J16" s="37">
        <f t="shared" si="5"/>
        <v>269.5</v>
      </c>
      <c r="K16" s="37">
        <f t="shared" si="6"/>
        <v>102.51046025104604</v>
      </c>
      <c r="L16" s="37">
        <f t="shared" si="28"/>
        <v>69.5663397005679</v>
      </c>
      <c r="M16" s="65">
        <v>74.1</v>
      </c>
      <c r="N16" s="38">
        <v>75.1</v>
      </c>
      <c r="O16" s="37">
        <f t="shared" si="7"/>
        <v>101.34952766531713</v>
      </c>
      <c r="P16" s="37">
        <f t="shared" si="29"/>
        <v>19.385647909137845</v>
      </c>
      <c r="Q16" s="38">
        <v>2.3</v>
      </c>
      <c r="R16" s="38">
        <v>2.4</v>
      </c>
      <c r="S16" s="37">
        <f t="shared" si="8"/>
        <v>104.34782608695652</v>
      </c>
      <c r="T16" s="65">
        <v>50</v>
      </c>
      <c r="U16" s="38">
        <v>52.4</v>
      </c>
      <c r="V16" s="37">
        <f t="shared" si="9"/>
        <v>104.80000000000001</v>
      </c>
      <c r="W16" s="37">
        <f t="shared" si="30"/>
        <v>13.52607124419205</v>
      </c>
      <c r="X16" s="65">
        <v>123</v>
      </c>
      <c r="Y16" s="38">
        <v>126.8</v>
      </c>
      <c r="Z16" s="37">
        <f t="shared" si="10"/>
        <v>103.08943089430893</v>
      </c>
      <c r="AA16" s="37">
        <f t="shared" si="31"/>
        <v>32.73102736189985</v>
      </c>
      <c r="AB16" s="37">
        <v>13.5</v>
      </c>
      <c r="AC16" s="37">
        <v>12.8</v>
      </c>
      <c r="AD16" s="37">
        <f t="shared" si="32"/>
        <v>94.81481481481482</v>
      </c>
      <c r="AE16" s="37">
        <f t="shared" si="33"/>
        <v>3.304078471863707</v>
      </c>
      <c r="AF16" s="37">
        <f t="shared" si="34"/>
        <v>72</v>
      </c>
      <c r="AG16" s="37">
        <f>+AK16+AR16+AV16+BB16+BE16+BI16+BM16+2</f>
        <v>74.9</v>
      </c>
      <c r="AH16" s="37">
        <f t="shared" si="11"/>
        <v>104.02777777777779</v>
      </c>
      <c r="AI16" s="37">
        <f t="shared" si="35"/>
        <v>19.334021683014974</v>
      </c>
      <c r="AJ16" s="65">
        <v>25.1</v>
      </c>
      <c r="AK16" s="38">
        <v>26.1</v>
      </c>
      <c r="AL16" s="37">
        <f t="shared" si="12"/>
        <v>103.98406374501991</v>
      </c>
      <c r="AM16" s="38"/>
      <c r="AN16" s="38"/>
      <c r="AO16" s="37"/>
      <c r="AP16" s="37">
        <f t="shared" si="36"/>
        <v>6.7372225090345905</v>
      </c>
      <c r="AQ16" s="49">
        <v>8.1</v>
      </c>
      <c r="AR16" s="38">
        <v>8.1</v>
      </c>
      <c r="AS16" s="37">
        <f t="shared" si="13"/>
        <v>100</v>
      </c>
      <c r="AT16" s="37">
        <f t="shared" si="37"/>
        <v>2.0908621579762516</v>
      </c>
      <c r="AU16" s="38"/>
      <c r="AV16" s="38"/>
      <c r="AW16" s="36"/>
      <c r="AX16" s="36"/>
      <c r="AY16" s="36"/>
      <c r="AZ16" s="36"/>
      <c r="BA16" s="37">
        <v>11.3</v>
      </c>
      <c r="BB16" s="37">
        <v>11.8</v>
      </c>
      <c r="BC16" s="37">
        <f t="shared" si="14"/>
        <v>104.42477876106196</v>
      </c>
      <c r="BD16" s="37"/>
      <c r="BE16" s="37"/>
      <c r="BF16" s="36"/>
      <c r="BG16" s="37">
        <f t="shared" si="38"/>
        <v>0</v>
      </c>
      <c r="BH16" s="37">
        <v>27.5</v>
      </c>
      <c r="BI16" s="37">
        <v>26.9</v>
      </c>
      <c r="BJ16" s="37">
        <f>BI16/BH16*100</f>
        <v>97.81818181818181</v>
      </c>
      <c r="BK16" s="37">
        <f t="shared" si="39"/>
        <v>6.943727413526071</v>
      </c>
      <c r="BL16" s="37"/>
      <c r="BM16" s="38"/>
      <c r="BN16" s="37"/>
      <c r="BO16" s="37">
        <f t="shared" si="40"/>
        <v>0</v>
      </c>
      <c r="BP16" s="37">
        <v>2477.2</v>
      </c>
      <c r="BQ16" s="38">
        <v>2254.8</v>
      </c>
      <c r="BR16" s="37">
        <f t="shared" si="15"/>
        <v>91.02212175036333</v>
      </c>
      <c r="BS16" s="61">
        <v>1212.3</v>
      </c>
      <c r="BT16" s="38">
        <v>1212.3</v>
      </c>
      <c r="BU16" s="37">
        <f t="shared" si="16"/>
        <v>100</v>
      </c>
      <c r="BV16" s="37">
        <v>43</v>
      </c>
      <c r="BW16" s="37">
        <v>43</v>
      </c>
      <c r="BX16" s="37">
        <f aca="true" t="shared" si="42" ref="BX16:BX21">BW16/BV16*100</f>
        <v>100</v>
      </c>
      <c r="BY16" s="57">
        <v>2812.1</v>
      </c>
      <c r="BZ16" s="39">
        <v>2589.6</v>
      </c>
      <c r="CA16" s="37">
        <f t="shared" si="17"/>
        <v>92.08776359304434</v>
      </c>
      <c r="CB16" s="58">
        <v>739.7</v>
      </c>
      <c r="CC16" s="37">
        <v>739.6</v>
      </c>
      <c r="CD16" s="37">
        <f t="shared" si="18"/>
        <v>99.98648100581316</v>
      </c>
      <c r="CE16" s="37">
        <f t="shared" si="19"/>
        <v>28.56039542786531</v>
      </c>
      <c r="CF16" s="58">
        <v>739.7</v>
      </c>
      <c r="CG16" s="37">
        <v>739.6</v>
      </c>
      <c r="CH16" s="36">
        <f t="shared" si="20"/>
        <v>99.98648100581316</v>
      </c>
      <c r="CI16" s="37">
        <v>293.9</v>
      </c>
      <c r="CJ16" s="37">
        <v>71.4</v>
      </c>
      <c r="CK16" s="36">
        <f>CJ16/CI16*100</f>
        <v>24.293977543382105</v>
      </c>
      <c r="CL16" s="37">
        <v>195.8</v>
      </c>
      <c r="CM16" s="36">
        <v>195.8</v>
      </c>
      <c r="CN16" s="36">
        <f t="shared" si="21"/>
        <v>100</v>
      </c>
      <c r="CO16" s="36">
        <f t="shared" si="22"/>
        <v>7.561013283904851</v>
      </c>
      <c r="CP16" s="59">
        <v>667.4</v>
      </c>
      <c r="CQ16" s="39">
        <v>667.4</v>
      </c>
      <c r="CR16" s="36">
        <f t="shared" si="23"/>
        <v>100</v>
      </c>
      <c r="CS16" s="36">
        <f aca="true" t="shared" si="43" ref="CS16:CS24">CQ16/BZ16*100</f>
        <v>25.772320049428483</v>
      </c>
      <c r="CT16" s="46">
        <v>300.2</v>
      </c>
      <c r="CU16" s="42"/>
      <c r="CV16" s="43">
        <f t="shared" si="24"/>
        <v>0</v>
      </c>
      <c r="CW16" s="46">
        <v>200</v>
      </c>
      <c r="CX16" s="47"/>
      <c r="CY16" s="36">
        <f t="shared" si="25"/>
        <v>0</v>
      </c>
      <c r="CZ16" s="36">
        <f t="shared" si="41"/>
        <v>0</v>
      </c>
      <c r="DA16" s="36">
        <f t="shared" si="26"/>
        <v>9.600000000000364</v>
      </c>
      <c r="DB16" s="36"/>
      <c r="DC16" s="5"/>
      <c r="DD16" s="5"/>
    </row>
    <row r="17" spans="1:108" ht="15">
      <c r="A17" s="10">
        <v>4</v>
      </c>
      <c r="B17" s="12" t="s">
        <v>22</v>
      </c>
      <c r="C17" s="37">
        <f t="shared" si="27"/>
        <v>3216</v>
      </c>
      <c r="D17" s="37">
        <f t="shared" si="0"/>
        <v>3065</v>
      </c>
      <c r="E17" s="37">
        <f t="shared" si="1"/>
        <v>95.30472636815921</v>
      </c>
      <c r="F17" s="38">
        <f t="shared" si="2"/>
        <v>391.8</v>
      </c>
      <c r="G17" s="38">
        <f t="shared" si="3"/>
        <v>395.29999999999995</v>
      </c>
      <c r="H17" s="37">
        <f t="shared" si="4"/>
        <v>100.89331291475241</v>
      </c>
      <c r="I17" s="37">
        <f t="shared" si="5"/>
        <v>347.1</v>
      </c>
      <c r="J17" s="37">
        <f t="shared" si="5"/>
        <v>350.9</v>
      </c>
      <c r="K17" s="37">
        <f t="shared" si="6"/>
        <v>101.09478536444827</v>
      </c>
      <c r="L17" s="37">
        <f t="shared" si="28"/>
        <v>57.30850890086558</v>
      </c>
      <c r="M17" s="64">
        <v>240</v>
      </c>
      <c r="N17" s="38">
        <v>239.4</v>
      </c>
      <c r="O17" s="37">
        <f t="shared" si="7"/>
        <v>99.75</v>
      </c>
      <c r="P17" s="37">
        <f t="shared" si="29"/>
        <v>39.0984811366977</v>
      </c>
      <c r="Q17" s="38">
        <v>0.7</v>
      </c>
      <c r="R17" s="38">
        <v>0.7</v>
      </c>
      <c r="S17" s="37">
        <f t="shared" si="8"/>
        <v>100</v>
      </c>
      <c r="T17" s="63">
        <v>20.6</v>
      </c>
      <c r="U17" s="38">
        <v>22.1</v>
      </c>
      <c r="V17" s="37">
        <f t="shared" si="9"/>
        <v>107.28155339805825</v>
      </c>
      <c r="W17" s="37">
        <f t="shared" si="30"/>
        <v>3.609341825902336</v>
      </c>
      <c r="X17" s="63">
        <v>70.5</v>
      </c>
      <c r="Y17" s="38">
        <v>72.3</v>
      </c>
      <c r="Z17" s="37">
        <f t="shared" si="10"/>
        <v>102.55319148936171</v>
      </c>
      <c r="AA17" s="37">
        <f t="shared" si="31"/>
        <v>11.807937285644291</v>
      </c>
      <c r="AB17" s="37">
        <v>15.3</v>
      </c>
      <c r="AC17" s="37">
        <v>16.4</v>
      </c>
      <c r="AD17" s="37">
        <f t="shared" si="32"/>
        <v>107.18954248366013</v>
      </c>
      <c r="AE17" s="37">
        <f t="shared" si="33"/>
        <v>2.678425608361914</v>
      </c>
      <c r="AF17" s="37">
        <f t="shared" si="34"/>
        <v>44.699999999999996</v>
      </c>
      <c r="AG17" s="37">
        <f>+AK17+AR17+AV17+BB17+BE17+BI17+BM17</f>
        <v>44.4</v>
      </c>
      <c r="AH17" s="37">
        <f t="shared" si="11"/>
        <v>99.32885906040269</v>
      </c>
      <c r="AI17" s="37">
        <f t="shared" si="35"/>
        <v>7.251347378735915</v>
      </c>
      <c r="AJ17" s="63">
        <v>36.3</v>
      </c>
      <c r="AK17" s="38">
        <v>36.2</v>
      </c>
      <c r="AL17" s="37">
        <f t="shared" si="12"/>
        <v>99.7245179063361</v>
      </c>
      <c r="AM17" s="38"/>
      <c r="AN17" s="38"/>
      <c r="AO17" s="37"/>
      <c r="AP17" s="37">
        <f t="shared" si="36"/>
        <v>5.912134574554958</v>
      </c>
      <c r="AQ17" s="64">
        <v>0</v>
      </c>
      <c r="AR17" s="38"/>
      <c r="AS17" s="37" t="e">
        <f t="shared" si="13"/>
        <v>#DIV/0!</v>
      </c>
      <c r="AT17" s="37">
        <f t="shared" si="37"/>
        <v>0</v>
      </c>
      <c r="AU17" s="38"/>
      <c r="AV17" s="38"/>
      <c r="AW17" s="37"/>
      <c r="AX17" s="37"/>
      <c r="AY17" s="37"/>
      <c r="AZ17" s="37"/>
      <c r="BA17" s="37">
        <v>2</v>
      </c>
      <c r="BB17" s="37">
        <v>1.8</v>
      </c>
      <c r="BC17" s="37">
        <f t="shared" si="14"/>
        <v>90</v>
      </c>
      <c r="BD17" s="37"/>
      <c r="BE17" s="37"/>
      <c r="BF17" s="37"/>
      <c r="BG17" s="37">
        <f t="shared" si="38"/>
        <v>0</v>
      </c>
      <c r="BH17" s="37">
        <v>6.4</v>
      </c>
      <c r="BI17" s="37">
        <v>6.4</v>
      </c>
      <c r="BJ17" s="37"/>
      <c r="BK17" s="37">
        <f t="shared" si="39"/>
        <v>1.0452392617997714</v>
      </c>
      <c r="BL17" s="37"/>
      <c r="BM17" s="38"/>
      <c r="BN17" s="37"/>
      <c r="BO17" s="37">
        <f t="shared" si="40"/>
        <v>0</v>
      </c>
      <c r="BP17" s="37">
        <v>2824.2</v>
      </c>
      <c r="BQ17" s="38">
        <v>2669.7</v>
      </c>
      <c r="BR17" s="37">
        <f t="shared" si="15"/>
        <v>94.52942426173784</v>
      </c>
      <c r="BS17" s="48">
        <v>812.7</v>
      </c>
      <c r="BT17" s="38">
        <v>812.7</v>
      </c>
      <c r="BU17" s="37">
        <f t="shared" si="16"/>
        <v>100</v>
      </c>
      <c r="BV17" s="37">
        <v>217</v>
      </c>
      <c r="BW17" s="37">
        <v>217</v>
      </c>
      <c r="BX17" s="37">
        <f t="shared" si="42"/>
        <v>100</v>
      </c>
      <c r="BY17" s="56">
        <v>3222.8</v>
      </c>
      <c r="BZ17" s="39">
        <v>3047.5</v>
      </c>
      <c r="CA17" s="37">
        <f t="shared" si="17"/>
        <v>94.5606305076331</v>
      </c>
      <c r="CB17" s="58">
        <v>854.4</v>
      </c>
      <c r="CC17" s="37">
        <v>852.2</v>
      </c>
      <c r="CD17" s="37">
        <f t="shared" si="18"/>
        <v>99.74250936329588</v>
      </c>
      <c r="CE17" s="37">
        <f t="shared" si="19"/>
        <v>27.963904840032818</v>
      </c>
      <c r="CF17" s="58">
        <v>854.4</v>
      </c>
      <c r="CG17" s="37">
        <v>852.2</v>
      </c>
      <c r="CH17" s="36">
        <f t="shared" si="20"/>
        <v>99.74250936329588</v>
      </c>
      <c r="CI17" s="37">
        <v>250.3</v>
      </c>
      <c r="CJ17" s="36">
        <v>95.9</v>
      </c>
      <c r="CK17" s="36">
        <f>CJ17/CI17*100</f>
        <v>38.314023172193366</v>
      </c>
      <c r="CL17" s="37">
        <v>102</v>
      </c>
      <c r="CM17" s="36">
        <v>84.5</v>
      </c>
      <c r="CN17" s="36">
        <f t="shared" si="21"/>
        <v>82.84313725490196</v>
      </c>
      <c r="CO17" s="36">
        <f t="shared" si="22"/>
        <v>2.7727645611156686</v>
      </c>
      <c r="CP17" s="59">
        <v>341</v>
      </c>
      <c r="CQ17" s="40">
        <v>340.1</v>
      </c>
      <c r="CR17" s="36">
        <f t="shared" si="23"/>
        <v>99.73607038123168</v>
      </c>
      <c r="CS17" s="36">
        <f t="shared" si="43"/>
        <v>11.159967186218212</v>
      </c>
      <c r="CT17" s="46">
        <v>312.7</v>
      </c>
      <c r="CU17" s="47"/>
      <c r="CV17" s="43">
        <f t="shared" si="24"/>
        <v>0</v>
      </c>
      <c r="CW17" s="46">
        <v>60</v>
      </c>
      <c r="CX17" s="42"/>
      <c r="CY17" s="36">
        <f t="shared" si="25"/>
        <v>0</v>
      </c>
      <c r="CZ17" s="36">
        <f t="shared" si="41"/>
        <v>-6.800000000000182</v>
      </c>
      <c r="DA17" s="36">
        <f t="shared" si="26"/>
        <v>17.5</v>
      </c>
      <c r="DB17" s="36"/>
      <c r="DC17" s="5"/>
      <c r="DD17" s="5"/>
    </row>
    <row r="18" spans="1:108" ht="25.5">
      <c r="A18" s="10">
        <v>5</v>
      </c>
      <c r="B18" s="12" t="s">
        <v>23</v>
      </c>
      <c r="C18" s="37">
        <f t="shared" si="27"/>
        <v>3239.6</v>
      </c>
      <c r="D18" s="37">
        <f t="shared" si="0"/>
        <v>3093.3</v>
      </c>
      <c r="E18" s="37">
        <f t="shared" si="1"/>
        <v>95.48401037165083</v>
      </c>
      <c r="F18" s="38">
        <f t="shared" si="2"/>
        <v>528</v>
      </c>
      <c r="G18" s="38">
        <f t="shared" si="3"/>
        <v>561.5</v>
      </c>
      <c r="H18" s="37">
        <f t="shared" si="4"/>
        <v>106.34469696969697</v>
      </c>
      <c r="I18" s="37">
        <f>+M18+Q18+T18+X18+AB18</f>
        <v>264.90000000000003</v>
      </c>
      <c r="J18" s="37">
        <f>+N18+R18+U18+Y18+AC18+21.8</f>
        <v>299.40000000000003</v>
      </c>
      <c r="K18" s="37">
        <f t="shared" si="6"/>
        <v>113.0237825594564</v>
      </c>
      <c r="L18" s="37">
        <f t="shared" si="28"/>
        <v>41.63537755527743</v>
      </c>
      <c r="M18" s="64">
        <v>125.7</v>
      </c>
      <c r="N18" s="38">
        <v>130.9</v>
      </c>
      <c r="O18" s="37">
        <f t="shared" si="7"/>
        <v>104.13683373110581</v>
      </c>
      <c r="P18" s="37">
        <f t="shared" si="29"/>
        <v>18.203309692671397</v>
      </c>
      <c r="Q18" s="38">
        <v>2.8</v>
      </c>
      <c r="R18" s="38">
        <v>2.8</v>
      </c>
      <c r="S18" s="37">
        <f t="shared" si="8"/>
        <v>100</v>
      </c>
      <c r="T18" s="63">
        <v>23.8</v>
      </c>
      <c r="U18" s="38">
        <v>25.3</v>
      </c>
      <c r="V18" s="37">
        <f t="shared" si="9"/>
        <v>106.30252100840336</v>
      </c>
      <c r="W18" s="37">
        <f t="shared" si="30"/>
        <v>3.518286747323043</v>
      </c>
      <c r="X18" s="63">
        <v>106.9</v>
      </c>
      <c r="Y18" s="38">
        <v>112.9</v>
      </c>
      <c r="Z18" s="37">
        <f t="shared" si="10"/>
        <v>105.61272217025257</v>
      </c>
      <c r="AA18" s="37">
        <f t="shared" si="31"/>
        <v>15.700180781532472</v>
      </c>
      <c r="AB18" s="37">
        <v>5.7</v>
      </c>
      <c r="AC18" s="37">
        <v>5.7</v>
      </c>
      <c r="AD18" s="37">
        <f t="shared" si="32"/>
        <v>100</v>
      </c>
      <c r="AE18" s="37">
        <f t="shared" si="33"/>
        <v>0.7926574885273258</v>
      </c>
      <c r="AF18" s="37">
        <f t="shared" si="34"/>
        <v>263.1</v>
      </c>
      <c r="AG18" s="37">
        <f>+AK18+AR18+AV18+BB18+BE18+BI18+BM18</f>
        <v>262.1</v>
      </c>
      <c r="AH18" s="37">
        <f t="shared" si="11"/>
        <v>99.61991638160396</v>
      </c>
      <c r="AI18" s="37">
        <f t="shared" si="35"/>
        <v>36.44833820052844</v>
      </c>
      <c r="AJ18" s="63">
        <v>32.8</v>
      </c>
      <c r="AK18" s="38">
        <v>32.7</v>
      </c>
      <c r="AL18" s="37">
        <f t="shared" si="12"/>
        <v>99.69512195121953</v>
      </c>
      <c r="AM18" s="38"/>
      <c r="AN18" s="38"/>
      <c r="AO18" s="37"/>
      <c r="AP18" s="37">
        <f t="shared" si="36"/>
        <v>4.547350855235711</v>
      </c>
      <c r="AQ18" s="63">
        <v>7.7</v>
      </c>
      <c r="AR18" s="38">
        <v>7.6</v>
      </c>
      <c r="AS18" s="37">
        <f t="shared" si="13"/>
        <v>98.7012987012987</v>
      </c>
      <c r="AT18" s="37">
        <f t="shared" si="37"/>
        <v>1.0568766513697676</v>
      </c>
      <c r="AU18" s="38"/>
      <c r="AV18" s="38"/>
      <c r="AW18" s="37"/>
      <c r="AX18" s="37"/>
      <c r="AY18" s="37"/>
      <c r="AZ18" s="37"/>
      <c r="BA18" s="37">
        <v>8</v>
      </c>
      <c r="BB18" s="37">
        <v>7.4</v>
      </c>
      <c r="BC18" s="37">
        <f t="shared" si="14"/>
        <v>92.5</v>
      </c>
      <c r="BD18" s="37">
        <v>1</v>
      </c>
      <c r="BE18" s="37">
        <v>0.8</v>
      </c>
      <c r="BF18" s="37">
        <f>BE18/BD18*100</f>
        <v>80</v>
      </c>
      <c r="BG18" s="37">
        <f t="shared" si="38"/>
        <v>0.11125017382839662</v>
      </c>
      <c r="BH18" s="37">
        <v>213.6</v>
      </c>
      <c r="BI18" s="37">
        <v>213.6</v>
      </c>
      <c r="BJ18" s="37">
        <f>BI18/BH18*100</f>
        <v>100</v>
      </c>
      <c r="BK18" s="37">
        <f t="shared" si="39"/>
        <v>29.703796412181894</v>
      </c>
      <c r="BL18" s="37"/>
      <c r="BM18" s="38"/>
      <c r="BN18" s="37"/>
      <c r="BO18" s="37">
        <f t="shared" si="40"/>
        <v>0</v>
      </c>
      <c r="BP18" s="37">
        <v>2711.6</v>
      </c>
      <c r="BQ18" s="38">
        <v>2531.8</v>
      </c>
      <c r="BR18" s="37">
        <f t="shared" si="15"/>
        <v>93.36922849977873</v>
      </c>
      <c r="BS18" s="48">
        <v>960.8</v>
      </c>
      <c r="BT18" s="38">
        <v>960.8</v>
      </c>
      <c r="BU18" s="37">
        <f t="shared" si="16"/>
        <v>100</v>
      </c>
      <c r="BV18" s="37">
        <v>164</v>
      </c>
      <c r="BW18" s="37">
        <v>157.6</v>
      </c>
      <c r="BX18" s="37">
        <f t="shared" si="42"/>
        <v>96.09756097560975</v>
      </c>
      <c r="BY18" s="56">
        <v>3389.6</v>
      </c>
      <c r="BZ18" s="39">
        <v>3215.7</v>
      </c>
      <c r="CA18" s="37">
        <f t="shared" si="17"/>
        <v>94.86960113287704</v>
      </c>
      <c r="CB18" s="58">
        <v>918.9</v>
      </c>
      <c r="CC18" s="37">
        <v>918.4</v>
      </c>
      <c r="CD18" s="37">
        <f t="shared" si="18"/>
        <v>99.94558711502883</v>
      </c>
      <c r="CE18" s="37">
        <f t="shared" si="19"/>
        <v>28.55987809808129</v>
      </c>
      <c r="CF18" s="58">
        <v>918.9</v>
      </c>
      <c r="CG18" s="37">
        <v>918.4</v>
      </c>
      <c r="CH18" s="36">
        <f t="shared" si="20"/>
        <v>99.94558711502883</v>
      </c>
      <c r="CI18" s="37">
        <v>333.8</v>
      </c>
      <c r="CJ18" s="36">
        <v>314.3</v>
      </c>
      <c r="CK18" s="36">
        <f aca="true" t="shared" si="44" ref="CK18:CK24">CJ18/CI18*100</f>
        <v>94.15817855002996</v>
      </c>
      <c r="CL18" s="37">
        <v>159.3</v>
      </c>
      <c r="CM18" s="36">
        <v>159.3</v>
      </c>
      <c r="CN18" s="36">
        <f t="shared" si="21"/>
        <v>100</v>
      </c>
      <c r="CO18" s="36">
        <f t="shared" si="22"/>
        <v>4.953820319059615</v>
      </c>
      <c r="CP18" s="59">
        <v>469.4</v>
      </c>
      <c r="CQ18" s="45">
        <v>469.4</v>
      </c>
      <c r="CR18" s="36">
        <f t="shared" si="23"/>
        <v>100</v>
      </c>
      <c r="CS18" s="36">
        <f t="shared" si="43"/>
        <v>14.597132817116023</v>
      </c>
      <c r="CT18" s="46">
        <v>273.2</v>
      </c>
      <c r="CU18" s="42"/>
      <c r="CV18" s="43">
        <f t="shared" si="24"/>
        <v>0</v>
      </c>
      <c r="CW18" s="46">
        <v>107.8</v>
      </c>
      <c r="CX18" s="42"/>
      <c r="CY18" s="36">
        <f t="shared" si="25"/>
        <v>0</v>
      </c>
      <c r="CZ18" s="36">
        <f t="shared" si="41"/>
        <v>-150</v>
      </c>
      <c r="DA18" s="36">
        <f t="shared" si="26"/>
        <v>-122.39999999999964</v>
      </c>
      <c r="DB18" s="36"/>
      <c r="DC18" s="5"/>
      <c r="DD18" s="5"/>
    </row>
    <row r="19" spans="1:108" ht="25.5">
      <c r="A19" s="10">
        <v>6</v>
      </c>
      <c r="B19" s="12" t="s">
        <v>24</v>
      </c>
      <c r="C19" s="37">
        <f t="shared" si="27"/>
        <v>1935.3999999999999</v>
      </c>
      <c r="D19" s="37">
        <f t="shared" si="0"/>
        <v>1912.8999999999999</v>
      </c>
      <c r="E19" s="37">
        <f t="shared" si="1"/>
        <v>98.83744962281699</v>
      </c>
      <c r="F19" s="38">
        <f t="shared" si="2"/>
        <v>246.8</v>
      </c>
      <c r="G19" s="38">
        <f t="shared" si="3"/>
        <v>229.8</v>
      </c>
      <c r="H19" s="37">
        <f t="shared" si="4"/>
        <v>93.11183144246354</v>
      </c>
      <c r="I19" s="37">
        <f aca="true" t="shared" si="45" ref="I19:I24">+M19+Q19+T19+X19+AB19</f>
        <v>175.8</v>
      </c>
      <c r="J19" s="37">
        <f aca="true" t="shared" si="46" ref="J19:J24">+N19+R19+U19+Y19+AC19</f>
        <v>180.8</v>
      </c>
      <c r="K19" s="37">
        <f t="shared" si="6"/>
        <v>102.84414106939704</v>
      </c>
      <c r="L19" s="37">
        <f t="shared" si="28"/>
        <v>48.16196057538626</v>
      </c>
      <c r="M19" s="63">
        <v>101.8</v>
      </c>
      <c r="N19" s="38">
        <v>110</v>
      </c>
      <c r="O19" s="37">
        <f t="shared" si="7"/>
        <v>108.05500982318273</v>
      </c>
      <c r="P19" s="37">
        <f t="shared" si="29"/>
        <v>29.30207778369739</v>
      </c>
      <c r="Q19" s="38">
        <v>1</v>
      </c>
      <c r="R19" s="38">
        <v>0.9</v>
      </c>
      <c r="S19" s="37">
        <f t="shared" si="8"/>
        <v>90</v>
      </c>
      <c r="T19" s="64">
        <v>14.4</v>
      </c>
      <c r="U19" s="38">
        <v>14.9</v>
      </c>
      <c r="V19" s="37">
        <f t="shared" si="9"/>
        <v>103.47222222222223</v>
      </c>
      <c r="W19" s="37">
        <f t="shared" si="30"/>
        <v>3.969099627064465</v>
      </c>
      <c r="X19" s="63">
        <v>43.2</v>
      </c>
      <c r="Y19" s="38">
        <v>38.9</v>
      </c>
      <c r="Z19" s="37">
        <f t="shared" si="10"/>
        <v>90.04629629629629</v>
      </c>
      <c r="AA19" s="37">
        <f t="shared" si="31"/>
        <v>10.362280234416623</v>
      </c>
      <c r="AB19" s="37">
        <v>15.4</v>
      </c>
      <c r="AC19" s="37">
        <v>16.1</v>
      </c>
      <c r="AD19" s="37">
        <f t="shared" si="32"/>
        <v>104.54545454545455</v>
      </c>
      <c r="AE19" s="37">
        <f t="shared" si="33"/>
        <v>4.288758657432073</v>
      </c>
      <c r="AF19" s="37">
        <f>+AJ19+AQ19+AU19+BA19+BD19+BH19+BL19+21.9</f>
        <v>71</v>
      </c>
      <c r="AG19" s="37">
        <f>+AK19+AR19+AV19+BB19+BE19+BI19+BM19</f>
        <v>49</v>
      </c>
      <c r="AH19" s="37">
        <f t="shared" si="11"/>
        <v>69.01408450704226</v>
      </c>
      <c r="AI19" s="37">
        <f t="shared" si="35"/>
        <v>13.052743740010655</v>
      </c>
      <c r="AJ19" s="64">
        <v>12.1</v>
      </c>
      <c r="AK19" s="37">
        <v>12.1</v>
      </c>
      <c r="AL19" s="37">
        <f t="shared" si="12"/>
        <v>100</v>
      </c>
      <c r="AM19" s="38"/>
      <c r="AN19" s="38"/>
      <c r="AO19" s="37"/>
      <c r="AP19" s="37">
        <f t="shared" si="36"/>
        <v>3.223228556206713</v>
      </c>
      <c r="AQ19" s="64">
        <v>0</v>
      </c>
      <c r="AR19" s="38"/>
      <c r="AS19" s="37" t="e">
        <f t="shared" si="13"/>
        <v>#DIV/0!</v>
      </c>
      <c r="AT19" s="37">
        <f t="shared" si="37"/>
        <v>0</v>
      </c>
      <c r="AU19" s="38"/>
      <c r="AV19" s="38"/>
      <c r="AW19" s="37"/>
      <c r="AX19" s="37"/>
      <c r="AY19" s="37"/>
      <c r="AZ19" s="37"/>
      <c r="BA19" s="37">
        <v>0.8</v>
      </c>
      <c r="BB19" s="37">
        <v>0.8</v>
      </c>
      <c r="BC19" s="37">
        <f t="shared" si="14"/>
        <v>100</v>
      </c>
      <c r="BD19" s="37"/>
      <c r="BE19" s="37"/>
      <c r="BF19" s="37"/>
      <c r="BG19" s="37">
        <f t="shared" si="38"/>
        <v>0</v>
      </c>
      <c r="BH19" s="37">
        <v>7.2</v>
      </c>
      <c r="BI19" s="37">
        <v>7.1</v>
      </c>
      <c r="BJ19" s="37">
        <f>BI19/BH19*100</f>
        <v>98.6111111111111</v>
      </c>
      <c r="BK19" s="37">
        <f t="shared" si="39"/>
        <v>1.8913159296750133</v>
      </c>
      <c r="BL19" s="37">
        <v>29</v>
      </c>
      <c r="BM19" s="38">
        <v>29</v>
      </c>
      <c r="BN19" s="37">
        <f>BM19/BL19*100</f>
        <v>100</v>
      </c>
      <c r="BO19" s="37">
        <f t="shared" si="40"/>
        <v>7.725093233883857</v>
      </c>
      <c r="BP19" s="37">
        <v>1688.6</v>
      </c>
      <c r="BQ19" s="38">
        <v>1683.1</v>
      </c>
      <c r="BR19" s="37">
        <f t="shared" si="15"/>
        <v>99.67428639109322</v>
      </c>
      <c r="BS19" s="48">
        <v>876.8</v>
      </c>
      <c r="BT19" s="38">
        <v>876.8</v>
      </c>
      <c r="BU19" s="37">
        <f t="shared" si="16"/>
        <v>100</v>
      </c>
      <c r="BV19" s="37">
        <v>143.5</v>
      </c>
      <c r="BW19" s="37">
        <v>145.6</v>
      </c>
      <c r="BX19" s="37">
        <f t="shared" si="42"/>
        <v>101.46341463414635</v>
      </c>
      <c r="BY19" s="56">
        <v>1948.7</v>
      </c>
      <c r="BZ19" s="39">
        <v>1541.7</v>
      </c>
      <c r="CA19" s="37">
        <f t="shared" si="17"/>
        <v>79.11428131574895</v>
      </c>
      <c r="CB19" s="58">
        <v>735</v>
      </c>
      <c r="CC19" s="37">
        <v>729.5</v>
      </c>
      <c r="CD19" s="37">
        <f t="shared" si="18"/>
        <v>99.25170068027211</v>
      </c>
      <c r="CE19" s="37">
        <f t="shared" si="19"/>
        <v>47.317895829279365</v>
      </c>
      <c r="CF19" s="58">
        <v>735</v>
      </c>
      <c r="CG19" s="37">
        <v>729.5</v>
      </c>
      <c r="CH19" s="36">
        <f t="shared" si="20"/>
        <v>99.25170068027211</v>
      </c>
      <c r="CI19" s="37">
        <v>722.4</v>
      </c>
      <c r="CJ19" s="36">
        <v>331.1</v>
      </c>
      <c r="CK19" s="36">
        <f t="shared" si="44"/>
        <v>45.833333333333336</v>
      </c>
      <c r="CL19" s="37">
        <v>77.6</v>
      </c>
      <c r="CM19" s="36">
        <v>67.3</v>
      </c>
      <c r="CN19" s="36">
        <f t="shared" si="21"/>
        <v>86.72680412371135</v>
      </c>
      <c r="CO19" s="36">
        <f t="shared" si="22"/>
        <v>4.365311020302263</v>
      </c>
      <c r="CP19" s="59">
        <v>277.5</v>
      </c>
      <c r="CQ19" s="45">
        <v>277.5</v>
      </c>
      <c r="CR19" s="36">
        <f t="shared" si="23"/>
        <v>100</v>
      </c>
      <c r="CS19" s="36">
        <f t="shared" si="43"/>
        <v>17.99961081922553</v>
      </c>
      <c r="CT19" s="46">
        <v>203.1</v>
      </c>
      <c r="CU19" s="42"/>
      <c r="CV19" s="43">
        <f t="shared" si="24"/>
        <v>0</v>
      </c>
      <c r="CW19" s="44">
        <v>54.9</v>
      </c>
      <c r="CX19" s="42"/>
      <c r="CY19" s="36">
        <f t="shared" si="25"/>
        <v>0</v>
      </c>
      <c r="CZ19" s="36">
        <f t="shared" si="41"/>
        <v>-13.300000000000182</v>
      </c>
      <c r="DA19" s="36">
        <f t="shared" si="26"/>
        <v>371.1999999999998</v>
      </c>
      <c r="DB19" s="36"/>
      <c r="DC19" s="5"/>
      <c r="DD19" s="5"/>
    </row>
    <row r="20" spans="1:108" ht="15.75" customHeight="1">
      <c r="A20" s="10">
        <v>7</v>
      </c>
      <c r="B20" s="12" t="s">
        <v>25</v>
      </c>
      <c r="C20" s="37">
        <f t="shared" si="27"/>
        <v>2984.5</v>
      </c>
      <c r="D20" s="37">
        <f t="shared" si="0"/>
        <v>2828</v>
      </c>
      <c r="E20" s="37">
        <f t="shared" si="1"/>
        <v>94.75624057631093</v>
      </c>
      <c r="F20" s="38">
        <f t="shared" si="2"/>
        <v>1306.4</v>
      </c>
      <c r="G20" s="38">
        <f t="shared" si="3"/>
        <v>1358.8</v>
      </c>
      <c r="H20" s="37">
        <f t="shared" si="4"/>
        <v>104.01102265768523</v>
      </c>
      <c r="I20" s="37">
        <f>+M20+Q20+T20+X20+AB20</f>
        <v>639.4</v>
      </c>
      <c r="J20" s="37">
        <f t="shared" si="46"/>
        <v>659.9</v>
      </c>
      <c r="K20" s="37">
        <f t="shared" si="6"/>
        <v>103.20613074757586</v>
      </c>
      <c r="L20" s="37">
        <f t="shared" si="28"/>
        <v>45.560618613642646</v>
      </c>
      <c r="M20" s="49">
        <v>435.2</v>
      </c>
      <c r="N20" s="38">
        <v>446.6</v>
      </c>
      <c r="O20" s="37">
        <f t="shared" si="7"/>
        <v>102.61948529411767</v>
      </c>
      <c r="P20" s="37">
        <f t="shared" si="29"/>
        <v>30.834023750345214</v>
      </c>
      <c r="Q20" s="38">
        <v>4.5</v>
      </c>
      <c r="R20" s="38">
        <v>4.5</v>
      </c>
      <c r="S20" s="37">
        <f t="shared" si="8"/>
        <v>100</v>
      </c>
      <c r="T20" s="65">
        <v>59.4</v>
      </c>
      <c r="U20" s="38">
        <v>60.6</v>
      </c>
      <c r="V20" s="37">
        <f t="shared" si="9"/>
        <v>102.02020202020203</v>
      </c>
      <c r="W20" s="37">
        <f t="shared" si="30"/>
        <v>4.183927091963547</v>
      </c>
      <c r="X20" s="65">
        <v>128.4</v>
      </c>
      <c r="Y20" s="38">
        <v>135.3</v>
      </c>
      <c r="Z20" s="37">
        <f t="shared" si="10"/>
        <v>105.37383177570095</v>
      </c>
      <c r="AA20" s="37">
        <f t="shared" si="31"/>
        <v>9.341342170671087</v>
      </c>
      <c r="AB20" s="37">
        <v>11.9</v>
      </c>
      <c r="AC20" s="37">
        <v>12.9</v>
      </c>
      <c r="AD20" s="37">
        <f t="shared" si="32"/>
        <v>108.40336134453781</v>
      </c>
      <c r="AE20" s="37">
        <f t="shared" si="33"/>
        <v>0.8906379453189728</v>
      </c>
      <c r="AF20" s="37">
        <f t="shared" si="34"/>
        <v>667</v>
      </c>
      <c r="AG20" s="37">
        <f>+AK20+AR20+AV20+BB20+BE20+BI20+BM20+1.3</f>
        <v>698.9</v>
      </c>
      <c r="AH20" s="37">
        <f t="shared" si="11"/>
        <v>104.78260869565217</v>
      </c>
      <c r="AI20" s="37">
        <f t="shared" si="35"/>
        <v>48.253244959955815</v>
      </c>
      <c r="AJ20" s="49">
        <v>230.6</v>
      </c>
      <c r="AK20" s="38">
        <v>232.1</v>
      </c>
      <c r="AL20" s="37">
        <f t="shared" si="12"/>
        <v>100.65047701647876</v>
      </c>
      <c r="AM20" s="38"/>
      <c r="AN20" s="38"/>
      <c r="AO20" s="37"/>
      <c r="AP20" s="37">
        <f t="shared" si="36"/>
        <v>16.02457884562276</v>
      </c>
      <c r="AQ20" s="65">
        <v>16.8</v>
      </c>
      <c r="AR20" s="38">
        <v>17.6</v>
      </c>
      <c r="AS20" s="37">
        <f t="shared" si="13"/>
        <v>104.76190476190477</v>
      </c>
      <c r="AT20" s="37">
        <f t="shared" si="37"/>
        <v>1.2151339409003041</v>
      </c>
      <c r="AU20" s="38"/>
      <c r="AV20" s="38"/>
      <c r="AW20" s="37"/>
      <c r="AX20" s="37"/>
      <c r="AY20" s="37"/>
      <c r="AZ20" s="37"/>
      <c r="BA20" s="37">
        <v>0</v>
      </c>
      <c r="BB20" s="37"/>
      <c r="BC20" s="37"/>
      <c r="BD20" s="37">
        <v>5.4</v>
      </c>
      <c r="BE20" s="37">
        <v>13.5</v>
      </c>
      <c r="BF20" s="37">
        <f>BE20/BD20*100</f>
        <v>250</v>
      </c>
      <c r="BG20" s="37">
        <f t="shared" si="38"/>
        <v>0.9320629660314831</v>
      </c>
      <c r="BH20" s="37">
        <v>158.3</v>
      </c>
      <c r="BI20" s="37">
        <v>158.3</v>
      </c>
      <c r="BJ20" s="37">
        <f>BI20/BH20*100</f>
        <v>100</v>
      </c>
      <c r="BK20" s="37">
        <f t="shared" si="39"/>
        <v>10.929301297983985</v>
      </c>
      <c r="BL20" s="37">
        <v>255.9</v>
      </c>
      <c r="BM20" s="38">
        <v>276.1</v>
      </c>
      <c r="BN20" s="37">
        <f>BM20/BL20*100</f>
        <v>107.89370847987496</v>
      </c>
      <c r="BO20" s="37">
        <f t="shared" si="40"/>
        <v>19.062413697873517</v>
      </c>
      <c r="BP20" s="37">
        <v>1678.1</v>
      </c>
      <c r="BQ20" s="38">
        <v>1469.2</v>
      </c>
      <c r="BR20" s="37">
        <f t="shared" si="15"/>
        <v>87.55139741374174</v>
      </c>
      <c r="BS20" s="61">
        <v>571.1</v>
      </c>
      <c r="BT20" s="38">
        <v>571.1</v>
      </c>
      <c r="BU20" s="37">
        <f t="shared" si="16"/>
        <v>100</v>
      </c>
      <c r="BV20" s="37">
        <v>83</v>
      </c>
      <c r="BW20" s="37">
        <v>89.6</v>
      </c>
      <c r="BX20" s="37">
        <f t="shared" si="42"/>
        <v>107.95180722891567</v>
      </c>
      <c r="BY20" s="57">
        <v>3049.9</v>
      </c>
      <c r="BZ20" s="39">
        <v>2690.7</v>
      </c>
      <c r="CA20" s="37">
        <f t="shared" si="17"/>
        <v>88.2225646742516</v>
      </c>
      <c r="CB20" s="58">
        <v>1214.8</v>
      </c>
      <c r="CC20" s="37">
        <v>1211.1</v>
      </c>
      <c r="CD20" s="37">
        <f t="shared" si="18"/>
        <v>99.69542311491603</v>
      </c>
      <c r="CE20" s="37">
        <f t="shared" si="19"/>
        <v>45.0105920392463</v>
      </c>
      <c r="CF20" s="58">
        <v>1214.8</v>
      </c>
      <c r="CG20" s="37">
        <v>1211.1</v>
      </c>
      <c r="CH20" s="36">
        <f t="shared" si="20"/>
        <v>99.69542311491603</v>
      </c>
      <c r="CI20" s="37">
        <v>503.2</v>
      </c>
      <c r="CJ20" s="36">
        <v>147.5</v>
      </c>
      <c r="CK20" s="36">
        <f t="shared" si="44"/>
        <v>29.312400635930047</v>
      </c>
      <c r="CL20" s="37">
        <v>135.5</v>
      </c>
      <c r="CM20" s="36">
        <v>135.5</v>
      </c>
      <c r="CN20" s="36">
        <f t="shared" si="21"/>
        <v>100</v>
      </c>
      <c r="CO20" s="36">
        <f t="shared" si="22"/>
        <v>5.035864273237448</v>
      </c>
      <c r="CP20" s="59">
        <v>600.9</v>
      </c>
      <c r="CQ20" s="45">
        <v>600.9</v>
      </c>
      <c r="CR20" s="36">
        <f t="shared" si="23"/>
        <v>100</v>
      </c>
      <c r="CS20" s="36">
        <f t="shared" si="43"/>
        <v>22.332478537183633</v>
      </c>
      <c r="CT20" s="44">
        <v>495.6</v>
      </c>
      <c r="CU20" s="42"/>
      <c r="CV20" s="43">
        <f t="shared" si="24"/>
        <v>0</v>
      </c>
      <c r="CW20" s="44">
        <v>60</v>
      </c>
      <c r="CX20" s="47"/>
      <c r="CY20" s="36">
        <f t="shared" si="25"/>
        <v>0</v>
      </c>
      <c r="CZ20" s="36">
        <f t="shared" si="41"/>
        <v>-65.40000000000009</v>
      </c>
      <c r="DA20" s="36">
        <f t="shared" si="26"/>
        <v>137.30000000000018</v>
      </c>
      <c r="DB20" s="36"/>
      <c r="DC20" s="5"/>
      <c r="DD20" s="5"/>
    </row>
    <row r="21" spans="1:108" ht="15.75" customHeight="1">
      <c r="A21" s="10">
        <v>8</v>
      </c>
      <c r="B21" s="12" t="s">
        <v>26</v>
      </c>
      <c r="C21" s="37">
        <f t="shared" si="27"/>
        <v>2522.3</v>
      </c>
      <c r="D21" s="37">
        <f t="shared" si="0"/>
        <v>2187.4</v>
      </c>
      <c r="E21" s="37">
        <f t="shared" si="1"/>
        <v>86.72243587202156</v>
      </c>
      <c r="F21" s="38">
        <f t="shared" si="2"/>
        <v>328.29999999999995</v>
      </c>
      <c r="G21" s="38">
        <f t="shared" si="3"/>
        <v>335.6</v>
      </c>
      <c r="H21" s="37">
        <f t="shared" si="4"/>
        <v>102.22357599756322</v>
      </c>
      <c r="I21" s="37">
        <f t="shared" si="45"/>
        <v>245.79999999999998</v>
      </c>
      <c r="J21" s="37">
        <f t="shared" si="46"/>
        <v>253.4</v>
      </c>
      <c r="K21" s="37">
        <f t="shared" si="6"/>
        <v>103.0919446704638</v>
      </c>
      <c r="L21" s="37">
        <f t="shared" si="28"/>
        <v>45.32284027901986</v>
      </c>
      <c r="M21" s="49">
        <v>45</v>
      </c>
      <c r="N21" s="38">
        <v>49.2</v>
      </c>
      <c r="O21" s="37">
        <f t="shared" si="7"/>
        <v>109.33333333333334</v>
      </c>
      <c r="P21" s="37">
        <f t="shared" si="29"/>
        <v>8.799856912895725</v>
      </c>
      <c r="Q21" s="38">
        <v>3.2</v>
      </c>
      <c r="R21" s="38">
        <v>3.6</v>
      </c>
      <c r="S21" s="37">
        <f t="shared" si="8"/>
        <v>112.5</v>
      </c>
      <c r="T21" s="65">
        <v>52</v>
      </c>
      <c r="U21" s="38">
        <v>52.2</v>
      </c>
      <c r="V21" s="37">
        <f t="shared" si="9"/>
        <v>100.38461538461539</v>
      </c>
      <c r="W21" s="37">
        <f t="shared" si="30"/>
        <v>9.336433553925952</v>
      </c>
      <c r="X21" s="49">
        <v>138</v>
      </c>
      <c r="Y21" s="38">
        <v>140.8</v>
      </c>
      <c r="Z21" s="37">
        <f t="shared" si="10"/>
        <v>102.02898550724639</v>
      </c>
      <c r="AA21" s="37">
        <f t="shared" si="31"/>
        <v>25.183330352351994</v>
      </c>
      <c r="AB21" s="37">
        <v>7.6</v>
      </c>
      <c r="AC21" s="37">
        <v>7.6</v>
      </c>
      <c r="AD21" s="37">
        <f t="shared" si="32"/>
        <v>100</v>
      </c>
      <c r="AE21" s="37">
        <f t="shared" si="33"/>
        <v>1.3593274906099087</v>
      </c>
      <c r="AF21" s="37">
        <f t="shared" si="34"/>
        <v>82.5</v>
      </c>
      <c r="AG21" s="37">
        <f>+AK21+AR21+AV21+BB21+BE21+BI21+BM21</f>
        <v>82.20000000000002</v>
      </c>
      <c r="AH21" s="37">
        <f t="shared" si="11"/>
        <v>99.63636363636365</v>
      </c>
      <c r="AI21" s="37">
        <f t="shared" si="35"/>
        <v>14.702199964228226</v>
      </c>
      <c r="AJ21" s="65">
        <v>12.6</v>
      </c>
      <c r="AK21" s="38">
        <v>12.6</v>
      </c>
      <c r="AL21" s="37">
        <f t="shared" si="12"/>
        <v>100</v>
      </c>
      <c r="AM21" s="38"/>
      <c r="AN21" s="38"/>
      <c r="AO21" s="37"/>
      <c r="AP21" s="37">
        <f t="shared" si="36"/>
        <v>2.2536218923269535</v>
      </c>
      <c r="AQ21" s="49">
        <v>19.2</v>
      </c>
      <c r="AR21" s="38">
        <v>19</v>
      </c>
      <c r="AS21" s="37">
        <f t="shared" si="13"/>
        <v>98.95833333333334</v>
      </c>
      <c r="AT21" s="37">
        <f t="shared" si="37"/>
        <v>3.3983187265247716</v>
      </c>
      <c r="AU21" s="38">
        <v>1.6</v>
      </c>
      <c r="AV21" s="38">
        <v>1.6</v>
      </c>
      <c r="AW21" s="37">
        <f>AV21/AU21*100</f>
        <v>100</v>
      </c>
      <c r="AX21" s="37"/>
      <c r="AY21" s="37"/>
      <c r="AZ21" s="37"/>
      <c r="BA21" s="37">
        <v>1.1</v>
      </c>
      <c r="BB21" s="37">
        <v>1.1</v>
      </c>
      <c r="BC21" s="37">
        <f t="shared" si="14"/>
        <v>100</v>
      </c>
      <c r="BD21" s="37">
        <v>43.6</v>
      </c>
      <c r="BE21" s="37">
        <v>43.5</v>
      </c>
      <c r="BF21" s="37">
        <f>BE21/BD21*100</f>
        <v>99.77064220183486</v>
      </c>
      <c r="BG21" s="37">
        <f t="shared" si="38"/>
        <v>7.7803612949382925</v>
      </c>
      <c r="BH21" s="37">
        <v>4.4</v>
      </c>
      <c r="BI21" s="37">
        <v>4.4</v>
      </c>
      <c r="BJ21" s="37">
        <f>BI21/BH21*100</f>
        <v>100</v>
      </c>
      <c r="BK21" s="37">
        <f t="shared" si="39"/>
        <v>0.7869790735109998</v>
      </c>
      <c r="BL21" s="37"/>
      <c r="BM21" s="38"/>
      <c r="BN21" s="37"/>
      <c r="BO21" s="37">
        <f t="shared" si="40"/>
        <v>0</v>
      </c>
      <c r="BP21" s="37">
        <v>2194</v>
      </c>
      <c r="BQ21" s="38">
        <v>1851.8</v>
      </c>
      <c r="BR21" s="37">
        <f t="shared" si="15"/>
        <v>84.40291704649042</v>
      </c>
      <c r="BS21" s="61">
        <v>1044.4</v>
      </c>
      <c r="BT21" s="38">
        <v>1044.4</v>
      </c>
      <c r="BU21" s="37">
        <f t="shared" si="16"/>
        <v>100</v>
      </c>
      <c r="BV21" s="37">
        <v>213.4</v>
      </c>
      <c r="BW21" s="37">
        <v>223.5</v>
      </c>
      <c r="BX21" s="37">
        <f t="shared" si="42"/>
        <v>104.73289597000937</v>
      </c>
      <c r="BY21" s="57">
        <v>2594.3</v>
      </c>
      <c r="BZ21" s="39">
        <v>2241.9</v>
      </c>
      <c r="CA21" s="37">
        <f t="shared" si="17"/>
        <v>86.41637435917204</v>
      </c>
      <c r="CB21" s="58">
        <v>818.6</v>
      </c>
      <c r="CC21" s="37">
        <v>818.6</v>
      </c>
      <c r="CD21" s="37">
        <f t="shared" si="18"/>
        <v>100</v>
      </c>
      <c r="CE21" s="37">
        <f t="shared" si="19"/>
        <v>36.51367143940408</v>
      </c>
      <c r="CF21" s="58">
        <v>818.6</v>
      </c>
      <c r="CG21" s="37">
        <v>818.6</v>
      </c>
      <c r="CH21" s="36">
        <f t="shared" si="20"/>
        <v>100</v>
      </c>
      <c r="CI21" s="37">
        <v>259.4</v>
      </c>
      <c r="CJ21" s="36">
        <v>65.1</v>
      </c>
      <c r="CK21" s="36">
        <f>CJ21/CI21*100</f>
        <v>25.09637625289129</v>
      </c>
      <c r="CL21" s="37">
        <v>52.1</v>
      </c>
      <c r="CM21" s="36">
        <v>52.1</v>
      </c>
      <c r="CN21" s="36">
        <f t="shared" si="21"/>
        <v>100</v>
      </c>
      <c r="CO21" s="36">
        <f t="shared" si="22"/>
        <v>2.323921673580445</v>
      </c>
      <c r="CP21" s="60">
        <v>641.3</v>
      </c>
      <c r="CQ21" s="45">
        <v>641.3</v>
      </c>
      <c r="CR21" s="36">
        <f t="shared" si="23"/>
        <v>100</v>
      </c>
      <c r="CS21" s="36">
        <f t="shared" si="43"/>
        <v>28.605200945626475</v>
      </c>
      <c r="CT21" s="44">
        <v>339.3</v>
      </c>
      <c r="CU21" s="42"/>
      <c r="CV21" s="43">
        <f t="shared" si="24"/>
        <v>0</v>
      </c>
      <c r="CW21" s="46">
        <v>68</v>
      </c>
      <c r="CX21" s="42"/>
      <c r="CY21" s="36">
        <f t="shared" si="25"/>
        <v>0</v>
      </c>
      <c r="CZ21" s="36">
        <f t="shared" si="41"/>
        <v>-72</v>
      </c>
      <c r="DA21" s="36">
        <f t="shared" si="26"/>
        <v>-54.5</v>
      </c>
      <c r="DB21" s="36"/>
      <c r="DC21" s="5"/>
      <c r="DD21" s="5"/>
    </row>
    <row r="22" spans="1:108" ht="15" customHeight="1">
      <c r="A22" s="10">
        <v>9</v>
      </c>
      <c r="B22" s="12" t="s">
        <v>46</v>
      </c>
      <c r="C22" s="37">
        <f t="shared" si="27"/>
        <v>2526.3</v>
      </c>
      <c r="D22" s="37">
        <f t="shared" si="0"/>
        <v>2526</v>
      </c>
      <c r="E22" s="36">
        <f t="shared" si="1"/>
        <v>99.98812492578078</v>
      </c>
      <c r="F22" s="38">
        <f t="shared" si="2"/>
        <v>409.40000000000003</v>
      </c>
      <c r="G22" s="38">
        <f t="shared" si="3"/>
        <v>436.19999999999993</v>
      </c>
      <c r="H22" s="37">
        <f t="shared" si="4"/>
        <v>106.54616511968733</v>
      </c>
      <c r="I22" s="37">
        <f t="shared" si="45"/>
        <v>311.90000000000003</v>
      </c>
      <c r="J22" s="37">
        <f t="shared" si="46"/>
        <v>332.69999999999993</v>
      </c>
      <c r="K22" s="37">
        <f t="shared" si="6"/>
        <v>106.66880410387942</v>
      </c>
      <c r="L22" s="37">
        <f t="shared" si="28"/>
        <v>59.2098238120662</v>
      </c>
      <c r="M22" s="49">
        <v>114.5</v>
      </c>
      <c r="N22" s="38">
        <v>129.1</v>
      </c>
      <c r="O22" s="37">
        <f t="shared" si="7"/>
        <v>112.75109170305677</v>
      </c>
      <c r="P22" s="37">
        <f t="shared" si="29"/>
        <v>22.975618437444385</v>
      </c>
      <c r="Q22" s="38">
        <v>4.8</v>
      </c>
      <c r="R22" s="38">
        <v>4.8</v>
      </c>
      <c r="S22" s="37">
        <f t="shared" si="8"/>
        <v>100</v>
      </c>
      <c r="T22" s="65">
        <v>40.6</v>
      </c>
      <c r="U22" s="38">
        <v>42.8</v>
      </c>
      <c r="V22" s="37">
        <f t="shared" si="9"/>
        <v>105.41871921182265</v>
      </c>
      <c r="W22" s="37">
        <f t="shared" si="30"/>
        <v>7.617013703505962</v>
      </c>
      <c r="X22" s="65">
        <v>141.2</v>
      </c>
      <c r="Y22" s="38">
        <v>144.6</v>
      </c>
      <c r="Z22" s="37">
        <f t="shared" si="10"/>
        <v>102.40793201133145</v>
      </c>
      <c r="AA22" s="37">
        <f t="shared" si="31"/>
        <v>25.73411639081687</v>
      </c>
      <c r="AB22" s="37">
        <v>10.8</v>
      </c>
      <c r="AC22" s="37">
        <v>11.4</v>
      </c>
      <c r="AD22" s="37">
        <f t="shared" si="32"/>
        <v>105.55555555555556</v>
      </c>
      <c r="AE22" s="37">
        <f t="shared" si="33"/>
        <v>2.02883075280299</v>
      </c>
      <c r="AF22" s="37">
        <f t="shared" si="34"/>
        <v>97.5</v>
      </c>
      <c r="AG22" s="37">
        <f>+AK22+AR22+AV22+BB22+BE22+BI22+BM22+1.1</f>
        <v>103.5</v>
      </c>
      <c r="AH22" s="37">
        <f t="shared" si="11"/>
        <v>106.15384615384616</v>
      </c>
      <c r="AI22" s="37">
        <f t="shared" si="35"/>
        <v>18.41964762413241</v>
      </c>
      <c r="AJ22" s="49">
        <v>76.2</v>
      </c>
      <c r="AK22" s="38">
        <v>81.2</v>
      </c>
      <c r="AL22" s="37">
        <f t="shared" si="12"/>
        <v>106.56167979002625</v>
      </c>
      <c r="AM22" s="38"/>
      <c r="AN22" s="38"/>
      <c r="AO22" s="37"/>
      <c r="AP22" s="37">
        <f t="shared" si="36"/>
        <v>14.450969923473927</v>
      </c>
      <c r="AQ22" s="65">
        <v>13.9</v>
      </c>
      <c r="AR22" s="38">
        <v>13.9</v>
      </c>
      <c r="AS22" s="37">
        <f t="shared" si="13"/>
        <v>100</v>
      </c>
      <c r="AT22" s="37">
        <f t="shared" si="37"/>
        <v>2.4737497775404877</v>
      </c>
      <c r="AU22" s="38"/>
      <c r="AV22" s="38"/>
      <c r="AW22" s="37"/>
      <c r="AX22" s="37"/>
      <c r="AY22" s="37"/>
      <c r="AZ22" s="37"/>
      <c r="BA22" s="37">
        <v>1.1</v>
      </c>
      <c r="BB22" s="37">
        <v>1</v>
      </c>
      <c r="BC22" s="37">
        <f>BB22/BA22*100</f>
        <v>90.9090909090909</v>
      </c>
      <c r="BD22" s="37"/>
      <c r="BE22" s="37"/>
      <c r="BF22" s="37"/>
      <c r="BG22" s="37">
        <f t="shared" si="38"/>
        <v>0</v>
      </c>
      <c r="BH22" s="37">
        <v>6.3</v>
      </c>
      <c r="BI22" s="37">
        <v>6.3</v>
      </c>
      <c r="BJ22" s="37">
        <f>BI22/BH22*100</f>
        <v>100</v>
      </c>
      <c r="BK22" s="37">
        <f t="shared" si="39"/>
        <v>1.1211959423384943</v>
      </c>
      <c r="BL22" s="37"/>
      <c r="BM22" s="38"/>
      <c r="BN22" s="37"/>
      <c r="BO22" s="37">
        <f t="shared" si="40"/>
        <v>0</v>
      </c>
      <c r="BP22" s="37">
        <v>2116.9</v>
      </c>
      <c r="BQ22" s="38">
        <v>2089.8</v>
      </c>
      <c r="BR22" s="37">
        <f t="shared" si="15"/>
        <v>98.71982616089565</v>
      </c>
      <c r="BS22" s="61">
        <v>1249</v>
      </c>
      <c r="BT22" s="38">
        <v>1249</v>
      </c>
      <c r="BU22" s="37">
        <f t="shared" si="16"/>
        <v>100</v>
      </c>
      <c r="BV22" s="37">
        <v>124.3</v>
      </c>
      <c r="BW22" s="37">
        <v>125.7</v>
      </c>
      <c r="BX22" s="37">
        <f>BW22/BV22*100</f>
        <v>101.12630732099758</v>
      </c>
      <c r="BY22" s="57">
        <v>2702.8</v>
      </c>
      <c r="BZ22" s="39">
        <v>2673.4</v>
      </c>
      <c r="CA22" s="37">
        <f t="shared" si="17"/>
        <v>98.91223915939025</v>
      </c>
      <c r="CB22" s="58">
        <v>861.8</v>
      </c>
      <c r="CC22" s="37">
        <v>860.9</v>
      </c>
      <c r="CD22" s="37">
        <f t="shared" si="18"/>
        <v>99.89556741703412</v>
      </c>
      <c r="CE22" s="37">
        <f t="shared" si="19"/>
        <v>32.20243884192414</v>
      </c>
      <c r="CF22" s="58">
        <v>861.8</v>
      </c>
      <c r="CG22" s="36">
        <v>860.9</v>
      </c>
      <c r="CH22" s="36">
        <f t="shared" si="20"/>
        <v>99.89556741703412</v>
      </c>
      <c r="CI22" s="37">
        <v>442</v>
      </c>
      <c r="CJ22" s="37">
        <v>413.5</v>
      </c>
      <c r="CK22" s="36">
        <f t="shared" si="44"/>
        <v>93.55203619909503</v>
      </c>
      <c r="CL22" s="37">
        <v>181.8</v>
      </c>
      <c r="CM22" s="36">
        <v>181.8</v>
      </c>
      <c r="CN22" s="36">
        <f t="shared" si="21"/>
        <v>100</v>
      </c>
      <c r="CO22" s="36">
        <f t="shared" si="22"/>
        <v>6.8003291688486565</v>
      </c>
      <c r="CP22" s="59">
        <v>676.7</v>
      </c>
      <c r="CQ22" s="45">
        <v>676.7</v>
      </c>
      <c r="CR22" s="36">
        <f t="shared" si="23"/>
        <v>100</v>
      </c>
      <c r="CS22" s="36">
        <f t="shared" si="43"/>
        <v>25.31233635071445</v>
      </c>
      <c r="CT22" s="44">
        <v>426.6</v>
      </c>
      <c r="CU22" s="42"/>
      <c r="CV22" s="43">
        <f t="shared" si="24"/>
        <v>0</v>
      </c>
      <c r="CW22" s="44">
        <v>105.4</v>
      </c>
      <c r="CX22" s="42"/>
      <c r="CY22" s="36">
        <f t="shared" si="25"/>
        <v>0</v>
      </c>
      <c r="CZ22" s="36">
        <f t="shared" si="41"/>
        <v>-176.5</v>
      </c>
      <c r="DA22" s="36">
        <f t="shared" si="26"/>
        <v>-147.4000000000001</v>
      </c>
      <c r="DB22" s="36"/>
      <c r="DC22" s="5"/>
      <c r="DD22" s="5"/>
    </row>
    <row r="23" spans="1:108" ht="15.75" customHeight="1">
      <c r="A23" s="10">
        <v>10</v>
      </c>
      <c r="B23" s="12" t="s">
        <v>27</v>
      </c>
      <c r="C23" s="37">
        <f t="shared" si="27"/>
        <v>3066.7</v>
      </c>
      <c r="D23" s="37">
        <f t="shared" si="0"/>
        <v>3066.7</v>
      </c>
      <c r="E23" s="36">
        <f t="shared" si="1"/>
        <v>100</v>
      </c>
      <c r="F23" s="38">
        <f t="shared" si="2"/>
        <v>970.6</v>
      </c>
      <c r="G23" s="38">
        <f t="shared" si="3"/>
        <v>997</v>
      </c>
      <c r="H23" s="37">
        <f t="shared" si="4"/>
        <v>102.71996703070265</v>
      </c>
      <c r="I23" s="37">
        <f t="shared" si="45"/>
        <v>454.9</v>
      </c>
      <c r="J23" s="37">
        <f t="shared" si="46"/>
        <v>479.2</v>
      </c>
      <c r="K23" s="37">
        <f t="shared" si="6"/>
        <v>105.34183336997143</v>
      </c>
      <c r="L23" s="37">
        <f t="shared" si="28"/>
        <v>39.469565933613374</v>
      </c>
      <c r="M23" s="49">
        <v>176.9</v>
      </c>
      <c r="N23" s="38">
        <v>199.5</v>
      </c>
      <c r="O23" s="37">
        <f t="shared" si="7"/>
        <v>112.77557942340304</v>
      </c>
      <c r="P23" s="37">
        <f t="shared" si="29"/>
        <v>16.431924882629108</v>
      </c>
      <c r="Q23" s="38">
        <v>0</v>
      </c>
      <c r="R23" s="38">
        <v>0</v>
      </c>
      <c r="S23" s="37" t="e">
        <f t="shared" si="8"/>
        <v>#DIV/0!</v>
      </c>
      <c r="T23" s="65">
        <v>56</v>
      </c>
      <c r="U23" s="38">
        <v>55.8</v>
      </c>
      <c r="V23" s="37">
        <f t="shared" si="9"/>
        <v>99.64285714285714</v>
      </c>
      <c r="W23" s="37">
        <f t="shared" si="30"/>
        <v>4.595997034840623</v>
      </c>
      <c r="X23" s="65">
        <v>215</v>
      </c>
      <c r="Y23" s="38">
        <v>217.1</v>
      </c>
      <c r="Z23" s="37">
        <f t="shared" si="10"/>
        <v>100.97674418604652</v>
      </c>
      <c r="AA23" s="37">
        <f t="shared" si="31"/>
        <v>17.881558355983856</v>
      </c>
      <c r="AB23" s="37">
        <v>7</v>
      </c>
      <c r="AC23" s="37">
        <v>6.8</v>
      </c>
      <c r="AD23" s="37">
        <f t="shared" si="32"/>
        <v>97.14285714285714</v>
      </c>
      <c r="AE23" s="37">
        <f t="shared" si="33"/>
        <v>0.5600856601597892</v>
      </c>
      <c r="AF23" s="37">
        <f>+AJ23+AQ23+AU23+BA23+BD23+BH23+BL23+AX23</f>
        <v>515.7</v>
      </c>
      <c r="AG23" s="37">
        <f>+AK23+AR23+AV23+BB23+BE23+BI23+BM23+AY23+AW23</f>
        <v>517.8</v>
      </c>
      <c r="AH23" s="37">
        <f t="shared" si="11"/>
        <v>100.4072134962187</v>
      </c>
      <c r="AI23" s="37">
        <f t="shared" si="35"/>
        <v>42.64887571040277</v>
      </c>
      <c r="AJ23" s="49">
        <v>77</v>
      </c>
      <c r="AK23" s="38">
        <v>77.6</v>
      </c>
      <c r="AL23" s="37">
        <f t="shared" si="12"/>
        <v>100.77922077922076</v>
      </c>
      <c r="AM23" s="38"/>
      <c r="AN23" s="38"/>
      <c r="AO23" s="37"/>
      <c r="AP23" s="37">
        <f t="shared" si="36"/>
        <v>6.3915657688823</v>
      </c>
      <c r="AQ23" s="49">
        <v>10</v>
      </c>
      <c r="AR23" s="38">
        <v>9.9</v>
      </c>
      <c r="AS23" s="37">
        <f t="shared" si="13"/>
        <v>99</v>
      </c>
      <c r="AT23" s="37">
        <f t="shared" si="37"/>
        <v>0.815418828762046</v>
      </c>
      <c r="AU23" s="38"/>
      <c r="AV23" s="38"/>
      <c r="AW23" s="37"/>
      <c r="AX23" s="37">
        <v>47.2</v>
      </c>
      <c r="AY23" s="37">
        <v>47.2</v>
      </c>
      <c r="AZ23" s="37">
        <f>AY23/AX23*100</f>
        <v>100</v>
      </c>
      <c r="BA23" s="37">
        <v>8</v>
      </c>
      <c r="BB23" s="37">
        <v>8.2</v>
      </c>
      <c r="BC23" s="37">
        <f>BB23/BA23*100</f>
        <v>102.49999999999999</v>
      </c>
      <c r="BD23" s="37">
        <v>39.6</v>
      </c>
      <c r="BE23" s="37">
        <v>41</v>
      </c>
      <c r="BF23" s="37">
        <f>BE23/BD23*100</f>
        <v>103.53535353535352</v>
      </c>
      <c r="BG23" s="37">
        <f t="shared" si="38"/>
        <v>3.376987068610494</v>
      </c>
      <c r="BH23" s="37">
        <v>333.9</v>
      </c>
      <c r="BI23" s="37">
        <v>333.9</v>
      </c>
      <c r="BJ23" s="37">
        <f aca="true" t="shared" si="47" ref="BJ23:BJ38">BI23/BH23*100</f>
        <v>100</v>
      </c>
      <c r="BK23" s="37">
        <f t="shared" si="39"/>
        <v>27.501853224610823</v>
      </c>
      <c r="BL23" s="37"/>
      <c r="BM23" s="38"/>
      <c r="BN23" s="37"/>
      <c r="BO23" s="37">
        <f t="shared" si="40"/>
        <v>0</v>
      </c>
      <c r="BP23" s="37">
        <v>2096.1</v>
      </c>
      <c r="BQ23" s="38">
        <v>2069.7</v>
      </c>
      <c r="BR23" s="37">
        <f t="shared" si="15"/>
        <v>98.74051810505223</v>
      </c>
      <c r="BS23" s="61">
        <v>756.1</v>
      </c>
      <c r="BT23" s="38">
        <v>756.1</v>
      </c>
      <c r="BU23" s="37">
        <f t="shared" si="16"/>
        <v>100</v>
      </c>
      <c r="BV23" s="37">
        <v>220.6</v>
      </c>
      <c r="BW23" s="37">
        <v>217.1</v>
      </c>
      <c r="BX23" s="37">
        <f>BW23/BV23*100</f>
        <v>98.41341795104262</v>
      </c>
      <c r="BY23" s="57">
        <v>3102.6</v>
      </c>
      <c r="BZ23" s="39">
        <v>3071.8</v>
      </c>
      <c r="CA23" s="37">
        <f t="shared" si="17"/>
        <v>99.00728421324052</v>
      </c>
      <c r="CB23" s="58">
        <v>877.6</v>
      </c>
      <c r="CC23" s="37">
        <v>869.8</v>
      </c>
      <c r="CD23" s="37">
        <f t="shared" si="18"/>
        <v>99.11121239744757</v>
      </c>
      <c r="CE23" s="37">
        <f t="shared" si="19"/>
        <v>28.31564554984048</v>
      </c>
      <c r="CF23" s="58">
        <v>855</v>
      </c>
      <c r="CG23" s="36">
        <v>847.3</v>
      </c>
      <c r="CH23" s="36">
        <f t="shared" si="20"/>
        <v>99.09941520467835</v>
      </c>
      <c r="CI23" s="37">
        <v>392</v>
      </c>
      <c r="CJ23" s="36">
        <v>369</v>
      </c>
      <c r="CK23" s="36">
        <f t="shared" si="44"/>
        <v>94.13265306122449</v>
      </c>
      <c r="CL23" s="37">
        <v>202.2</v>
      </c>
      <c r="CM23" s="37">
        <v>202.2</v>
      </c>
      <c r="CN23" s="37">
        <f t="shared" si="21"/>
        <v>100</v>
      </c>
      <c r="CO23" s="37">
        <f t="shared" si="22"/>
        <v>6.582459795559606</v>
      </c>
      <c r="CP23" s="59">
        <v>503.3</v>
      </c>
      <c r="CQ23" s="39">
        <v>503.3</v>
      </c>
      <c r="CR23" s="37">
        <f t="shared" si="23"/>
        <v>100</v>
      </c>
      <c r="CS23" s="36">
        <f t="shared" si="43"/>
        <v>16.384530242854353</v>
      </c>
      <c r="CT23" s="46">
        <v>415.4</v>
      </c>
      <c r="CU23" s="42"/>
      <c r="CV23" s="43">
        <f t="shared" si="24"/>
        <v>0</v>
      </c>
      <c r="CW23" s="44">
        <v>40</v>
      </c>
      <c r="CX23" s="42"/>
      <c r="CY23" s="36">
        <f t="shared" si="25"/>
        <v>0</v>
      </c>
      <c r="CZ23" s="36">
        <f t="shared" si="41"/>
        <v>-35.90000000000009</v>
      </c>
      <c r="DA23" s="36">
        <f t="shared" si="26"/>
        <v>-5.100000000000364</v>
      </c>
      <c r="DB23" s="36"/>
      <c r="DC23" s="5"/>
      <c r="DD23" s="5"/>
    </row>
    <row r="24" spans="1:108" ht="19.5" customHeight="1">
      <c r="A24" s="10">
        <v>11</v>
      </c>
      <c r="B24" s="12" t="s">
        <v>28</v>
      </c>
      <c r="C24" s="37">
        <f t="shared" si="27"/>
        <v>4037.2</v>
      </c>
      <c r="D24" s="37">
        <f t="shared" si="0"/>
        <v>3813.4</v>
      </c>
      <c r="E24" s="36">
        <f t="shared" si="1"/>
        <v>94.45655404735956</v>
      </c>
      <c r="F24" s="38">
        <f t="shared" si="2"/>
        <v>441.20000000000005</v>
      </c>
      <c r="G24" s="38">
        <f t="shared" si="3"/>
        <v>456.59999999999997</v>
      </c>
      <c r="H24" s="37">
        <f t="shared" si="4"/>
        <v>103.49048050770624</v>
      </c>
      <c r="I24" s="37">
        <f t="shared" si="45"/>
        <v>330.3</v>
      </c>
      <c r="J24" s="37">
        <f t="shared" si="46"/>
        <v>337.9</v>
      </c>
      <c r="K24" s="37">
        <f t="shared" si="6"/>
        <v>102.30093854072055</v>
      </c>
      <c r="L24" s="37">
        <f t="shared" si="28"/>
        <v>62.597258243793995</v>
      </c>
      <c r="M24" s="49">
        <v>138</v>
      </c>
      <c r="N24" s="38">
        <v>141.4</v>
      </c>
      <c r="O24" s="37">
        <f t="shared" si="7"/>
        <v>102.46376811594202</v>
      </c>
      <c r="P24" s="37">
        <f t="shared" si="29"/>
        <v>26.194886995183403</v>
      </c>
      <c r="Q24" s="38">
        <v>1.5</v>
      </c>
      <c r="R24" s="38">
        <v>1.4</v>
      </c>
      <c r="S24" s="37">
        <f t="shared" si="8"/>
        <v>93.33333333333333</v>
      </c>
      <c r="T24" s="65">
        <v>60.3</v>
      </c>
      <c r="U24" s="38">
        <v>61.5</v>
      </c>
      <c r="V24" s="37">
        <f t="shared" si="9"/>
        <v>101.99004975124379</v>
      </c>
      <c r="W24" s="37">
        <f t="shared" si="30"/>
        <v>11.393108558725455</v>
      </c>
      <c r="X24" s="65">
        <v>118</v>
      </c>
      <c r="Y24" s="38">
        <v>120.6</v>
      </c>
      <c r="Z24" s="37">
        <f t="shared" si="10"/>
        <v>102.20338983050847</v>
      </c>
      <c r="AA24" s="37">
        <f t="shared" si="31"/>
        <v>22.341608002964062</v>
      </c>
      <c r="AB24" s="37">
        <v>12.5</v>
      </c>
      <c r="AC24" s="37">
        <v>13</v>
      </c>
      <c r="AD24" s="37">
        <f t="shared" si="32"/>
        <v>104</v>
      </c>
      <c r="AE24" s="37">
        <f t="shared" si="33"/>
        <v>2.408299370137088</v>
      </c>
      <c r="AF24" s="37">
        <f t="shared" si="34"/>
        <v>110.9</v>
      </c>
      <c r="AG24" s="37">
        <f>+AK24+AR24+AV24+BB24+BE24+BI24+BM24</f>
        <v>118.7</v>
      </c>
      <c r="AH24" s="37">
        <f t="shared" si="11"/>
        <v>107.03336339044182</v>
      </c>
      <c r="AI24" s="37">
        <f t="shared" si="35"/>
        <v>21.98962578732864</v>
      </c>
      <c r="AJ24" s="49">
        <v>77.9</v>
      </c>
      <c r="AK24" s="38">
        <v>81</v>
      </c>
      <c r="AL24" s="37">
        <f t="shared" si="12"/>
        <v>103.97946084724003</v>
      </c>
      <c r="AM24" s="38"/>
      <c r="AN24" s="38"/>
      <c r="AO24" s="37"/>
      <c r="AP24" s="37">
        <f t="shared" si="36"/>
        <v>15.005557613931087</v>
      </c>
      <c r="AQ24" s="65">
        <v>25.3</v>
      </c>
      <c r="AR24" s="38">
        <v>30</v>
      </c>
      <c r="AS24" s="37">
        <f t="shared" si="13"/>
        <v>118.57707509881423</v>
      </c>
      <c r="AT24" s="37">
        <f t="shared" si="37"/>
        <v>5.557613931085588</v>
      </c>
      <c r="AU24" s="38"/>
      <c r="AV24" s="38"/>
      <c r="AW24" s="37"/>
      <c r="AX24" s="37"/>
      <c r="AY24" s="37"/>
      <c r="AZ24" s="37"/>
      <c r="BA24" s="37">
        <v>2.8</v>
      </c>
      <c r="BB24" s="37">
        <v>2.8</v>
      </c>
      <c r="BC24" s="37">
        <f>BB24/BA24*100</f>
        <v>100</v>
      </c>
      <c r="BD24" s="37"/>
      <c r="BE24" s="37"/>
      <c r="BF24" s="37"/>
      <c r="BG24" s="37">
        <f t="shared" si="38"/>
        <v>0</v>
      </c>
      <c r="BH24" s="37">
        <v>4.9</v>
      </c>
      <c r="BI24" s="37">
        <v>4.9</v>
      </c>
      <c r="BJ24" s="37">
        <f t="shared" si="47"/>
        <v>100</v>
      </c>
      <c r="BK24" s="37">
        <f t="shared" si="39"/>
        <v>0.9077436087439794</v>
      </c>
      <c r="BL24" s="37"/>
      <c r="BM24" s="37"/>
      <c r="BN24" s="37"/>
      <c r="BO24" s="37">
        <f t="shared" si="40"/>
        <v>0</v>
      </c>
      <c r="BP24" s="37">
        <v>3596</v>
      </c>
      <c r="BQ24" s="38">
        <v>3356.8</v>
      </c>
      <c r="BR24" s="37">
        <f t="shared" si="15"/>
        <v>93.34816462736374</v>
      </c>
      <c r="BS24" s="61">
        <v>1270.3</v>
      </c>
      <c r="BT24" s="38">
        <v>1270.3</v>
      </c>
      <c r="BU24" s="37">
        <f t="shared" si="16"/>
        <v>100</v>
      </c>
      <c r="BV24" s="37">
        <v>83.6</v>
      </c>
      <c r="BW24" s="37">
        <v>83.2</v>
      </c>
      <c r="BX24" s="37">
        <f>BW24/BV24*100</f>
        <v>99.52153110047848</v>
      </c>
      <c r="BY24" s="57">
        <v>4060.7</v>
      </c>
      <c r="BZ24" s="62">
        <v>3519.6</v>
      </c>
      <c r="CA24" s="37">
        <f t="shared" si="17"/>
        <v>86.67471125667988</v>
      </c>
      <c r="CB24" s="58">
        <v>960.9</v>
      </c>
      <c r="CC24" s="67">
        <v>960.9</v>
      </c>
      <c r="CD24" s="37">
        <f t="shared" si="18"/>
        <v>100</v>
      </c>
      <c r="CE24" s="37">
        <f t="shared" si="19"/>
        <v>27.301397886123425</v>
      </c>
      <c r="CF24" s="58">
        <v>960.9</v>
      </c>
      <c r="CG24" s="50">
        <v>960.9</v>
      </c>
      <c r="CH24" s="36">
        <f t="shared" si="20"/>
        <v>100</v>
      </c>
      <c r="CI24" s="37">
        <v>719.2</v>
      </c>
      <c r="CJ24" s="36">
        <v>178.2</v>
      </c>
      <c r="CK24" s="36">
        <f t="shared" si="44"/>
        <v>24.777530589543932</v>
      </c>
      <c r="CL24" s="37">
        <v>193.7</v>
      </c>
      <c r="CM24" s="37">
        <v>193.7</v>
      </c>
      <c r="CN24" s="37">
        <f t="shared" si="21"/>
        <v>100</v>
      </c>
      <c r="CO24" s="37">
        <f t="shared" si="22"/>
        <v>5.5034663029889765</v>
      </c>
      <c r="CP24" s="60">
        <v>1261.2</v>
      </c>
      <c r="CQ24" s="39">
        <v>1261.2</v>
      </c>
      <c r="CR24" s="37">
        <f t="shared" si="23"/>
        <v>100</v>
      </c>
      <c r="CS24" s="36">
        <f t="shared" si="43"/>
        <v>35.833617456529154</v>
      </c>
      <c r="CT24" s="46">
        <v>445</v>
      </c>
      <c r="CU24" s="42"/>
      <c r="CV24" s="43">
        <f t="shared" si="24"/>
        <v>0</v>
      </c>
      <c r="CW24" s="44">
        <v>307.2</v>
      </c>
      <c r="CX24" s="47"/>
      <c r="CY24" s="36">
        <f t="shared" si="25"/>
        <v>0</v>
      </c>
      <c r="CZ24" s="36">
        <f t="shared" si="41"/>
        <v>-23.5</v>
      </c>
      <c r="DA24" s="36">
        <f t="shared" si="26"/>
        <v>293.8000000000002</v>
      </c>
      <c r="DB24" s="36"/>
      <c r="DC24" s="5"/>
      <c r="DD24" s="5"/>
    </row>
    <row r="25" spans="1:108" ht="0.75" customHeight="1" hidden="1">
      <c r="A25" s="10">
        <v>12</v>
      </c>
      <c r="B25" s="11"/>
      <c r="C25" s="37"/>
      <c r="D25" s="37"/>
      <c r="E25" s="36" t="e">
        <f t="shared" si="1"/>
        <v>#DIV/0!</v>
      </c>
      <c r="F25" s="66"/>
      <c r="G25" s="51"/>
      <c r="H25" s="37" t="e">
        <f aca="true" t="shared" si="48" ref="H25:H38">G25/F25*100</f>
        <v>#DIV/0!</v>
      </c>
      <c r="I25" s="37"/>
      <c r="J25" s="37"/>
      <c r="K25" s="37"/>
      <c r="L25" s="37" t="e">
        <f t="shared" si="28"/>
        <v>#DIV/0!</v>
      </c>
      <c r="M25" s="38"/>
      <c r="N25" s="38" t="s">
        <v>45</v>
      </c>
      <c r="O25" s="37" t="e">
        <f aca="true" t="shared" si="49" ref="O25:O38">N25/M25*100</f>
        <v>#VALUE!</v>
      </c>
      <c r="P25" s="37" t="e">
        <f t="shared" si="29"/>
        <v>#VALUE!</v>
      </c>
      <c r="Q25" s="38"/>
      <c r="R25" s="38"/>
      <c r="S25" s="37" t="e">
        <f aca="true" t="shared" si="50" ref="S25:S38">R25/Q25*100</f>
        <v>#DIV/0!</v>
      </c>
      <c r="T25" s="38"/>
      <c r="U25" s="38"/>
      <c r="V25" s="37" t="e">
        <f t="shared" si="9"/>
        <v>#DIV/0!</v>
      </c>
      <c r="W25" s="37" t="e">
        <f t="shared" si="30"/>
        <v>#DIV/0!</v>
      </c>
      <c r="X25" s="38"/>
      <c r="Y25" s="38"/>
      <c r="Z25" s="37" t="e">
        <f aca="true" t="shared" si="51" ref="Z25:Z38">Y25/X25*100</f>
        <v>#DIV/0!</v>
      </c>
      <c r="AA25" s="37" t="e">
        <f t="shared" si="31"/>
        <v>#DIV/0!</v>
      </c>
      <c r="AB25" s="37"/>
      <c r="AC25" s="37"/>
      <c r="AD25" s="37" t="e">
        <f t="shared" si="32"/>
        <v>#DIV/0!</v>
      </c>
      <c r="AE25" s="37" t="e">
        <f t="shared" si="33"/>
        <v>#DIV/0!</v>
      </c>
      <c r="AF25" s="37"/>
      <c r="AG25" s="37"/>
      <c r="AH25" s="37"/>
      <c r="AI25" s="37" t="e">
        <f t="shared" si="35"/>
        <v>#DIV/0!</v>
      </c>
      <c r="AJ25" s="38"/>
      <c r="AK25" s="38"/>
      <c r="AL25" s="37" t="e">
        <f aca="true" t="shared" si="52" ref="AL25:AL38">AK25/AJ25*100</f>
        <v>#DIV/0!</v>
      </c>
      <c r="AM25" s="38"/>
      <c r="AN25" s="38"/>
      <c r="AO25" s="37" t="e">
        <f aca="true" t="shared" si="53" ref="AO25:AO37">AN25/AM25*100</f>
        <v>#DIV/0!</v>
      </c>
      <c r="AP25" s="37" t="e">
        <f t="shared" si="36"/>
        <v>#DIV/0!</v>
      </c>
      <c r="AQ25" s="38"/>
      <c r="AR25" s="38"/>
      <c r="AS25" s="37" t="e">
        <f aca="true" t="shared" si="54" ref="AS25:AS38">AR25/AQ25*100</f>
        <v>#DIV/0!</v>
      </c>
      <c r="AT25" s="37" t="e">
        <f t="shared" si="37"/>
        <v>#DIV/0!</v>
      </c>
      <c r="AU25" s="38"/>
      <c r="AV25" s="38"/>
      <c r="AW25" s="37" t="e">
        <f aca="true" t="shared" si="55" ref="AW25:AW38">AV25/AU25*100</f>
        <v>#DIV/0!</v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 t="e">
        <f t="shared" si="38"/>
        <v>#DIV/0!</v>
      </c>
      <c r="BH25" s="37"/>
      <c r="BI25" s="37"/>
      <c r="BJ25" s="37" t="e">
        <f t="shared" si="47"/>
        <v>#DIV/0!</v>
      </c>
      <c r="BK25" s="37" t="e">
        <f t="shared" si="39"/>
        <v>#DIV/0!</v>
      </c>
      <c r="BL25" s="37"/>
      <c r="BM25" s="37"/>
      <c r="BN25" s="37"/>
      <c r="BO25" s="37" t="e">
        <f t="shared" si="40"/>
        <v>#DIV/0!</v>
      </c>
      <c r="BP25" s="49"/>
      <c r="BQ25" s="38"/>
      <c r="BR25" s="37" t="e">
        <f aca="true" t="shared" si="56" ref="BR25:BR38">BQ25/BP25*100</f>
        <v>#DIV/0!</v>
      </c>
      <c r="BS25" s="37"/>
      <c r="BT25" s="37"/>
      <c r="BU25" s="36" t="e">
        <f aca="true" t="shared" si="57" ref="BU25:BU37">BT25/BS25*100</f>
        <v>#DIV/0!</v>
      </c>
      <c r="BV25" s="36"/>
      <c r="BW25" s="36"/>
      <c r="BX25" s="36"/>
      <c r="BY25" s="55"/>
      <c r="BZ25" s="40"/>
      <c r="CA25" s="36" t="e">
        <f aca="true" t="shared" si="58" ref="CA25:CA38">BZ25/BY25*100</f>
        <v>#DIV/0!</v>
      </c>
      <c r="CB25" s="53"/>
      <c r="CC25" s="36"/>
      <c r="CD25" s="36" t="e">
        <f aca="true" t="shared" si="59" ref="CD25:CD38">CC25/CB25*100</f>
        <v>#DIV/0!</v>
      </c>
      <c r="CE25" s="36" t="e">
        <f aca="true" t="shared" si="60" ref="CE25:CE38">+CC25/BZ25*100</f>
        <v>#DIV/0!</v>
      </c>
      <c r="CF25" s="36"/>
      <c r="CG25" s="36"/>
      <c r="CH25" s="36" t="e">
        <f aca="true" t="shared" si="61" ref="CH25:CH38">CG25/CF25*100</f>
        <v>#DIV/0!</v>
      </c>
      <c r="CI25" s="53"/>
      <c r="CJ25" s="36"/>
      <c r="CK25" s="36" t="e">
        <f aca="true" t="shared" si="62" ref="CK25:CK38">CJ25/CI25*100</f>
        <v>#DIV/0!</v>
      </c>
      <c r="CL25" s="37"/>
      <c r="CM25" s="37"/>
      <c r="CN25" s="37" t="e">
        <f aca="true" t="shared" si="63" ref="CN25:CN38">CM25/CL25*100</f>
        <v>#DIV/0!</v>
      </c>
      <c r="CO25" s="37" t="e">
        <f aca="true" t="shared" si="64" ref="CO25:CO38">+CM25/BZ25*100</f>
        <v>#DIV/0!</v>
      </c>
      <c r="CP25" s="62"/>
      <c r="CQ25" s="62"/>
      <c r="CR25" s="37" t="e">
        <f aca="true" t="shared" si="65" ref="CR25:CR38">CQ25/CP25*100</f>
        <v>#DIV/0!</v>
      </c>
      <c r="CS25" s="36" t="e">
        <f aca="true" t="shared" si="66" ref="CS25:CS38">+CQ25/BZ25*100</f>
        <v>#DIV/0!</v>
      </c>
      <c r="CT25" s="47"/>
      <c r="CU25" s="47"/>
      <c r="CV25" s="43" t="e">
        <f aca="true" t="shared" si="67" ref="CV25:CV38">CU25/CT25*100</f>
        <v>#DIV/0!</v>
      </c>
      <c r="CW25" s="47"/>
      <c r="CX25" s="47"/>
      <c r="CY25" s="36" t="e">
        <f aca="true" t="shared" si="68" ref="CY25:CY38">CX25/CW25*100</f>
        <v>#DIV/0!</v>
      </c>
      <c r="CZ25" s="36"/>
      <c r="DA25" s="36" t="e">
        <f>+#REF!-BZ25</f>
        <v>#REF!</v>
      </c>
      <c r="DB25" s="36"/>
      <c r="DC25" s="5"/>
      <c r="DD25" s="5"/>
    </row>
    <row r="26" spans="1:108" ht="15" hidden="1">
      <c r="A26" s="10">
        <v>13</v>
      </c>
      <c r="B26" s="11"/>
      <c r="C26" s="37"/>
      <c r="D26" s="37"/>
      <c r="E26" s="36" t="e">
        <f t="shared" si="1"/>
        <v>#DIV/0!</v>
      </c>
      <c r="F26" s="66"/>
      <c r="G26" s="51"/>
      <c r="H26" s="37" t="e">
        <f t="shared" si="48"/>
        <v>#DIV/0!</v>
      </c>
      <c r="I26" s="37"/>
      <c r="J26" s="37"/>
      <c r="K26" s="37"/>
      <c r="L26" s="37" t="e">
        <f t="shared" si="28"/>
        <v>#DIV/0!</v>
      </c>
      <c r="M26" s="38"/>
      <c r="N26" s="38"/>
      <c r="O26" s="37" t="e">
        <f t="shared" si="49"/>
        <v>#DIV/0!</v>
      </c>
      <c r="P26" s="37" t="e">
        <f t="shared" si="29"/>
        <v>#DIV/0!</v>
      </c>
      <c r="Q26" s="38"/>
      <c r="R26" s="38"/>
      <c r="S26" s="37" t="e">
        <f t="shared" si="50"/>
        <v>#DIV/0!</v>
      </c>
      <c r="T26" s="38"/>
      <c r="U26" s="38"/>
      <c r="V26" s="37" t="e">
        <f t="shared" si="9"/>
        <v>#DIV/0!</v>
      </c>
      <c r="W26" s="37" t="e">
        <f t="shared" si="30"/>
        <v>#DIV/0!</v>
      </c>
      <c r="X26" s="38"/>
      <c r="Y26" s="38"/>
      <c r="Z26" s="37" t="e">
        <f t="shared" si="51"/>
        <v>#DIV/0!</v>
      </c>
      <c r="AA26" s="37" t="e">
        <f t="shared" si="31"/>
        <v>#DIV/0!</v>
      </c>
      <c r="AB26" s="37"/>
      <c r="AC26" s="37"/>
      <c r="AD26" s="37" t="e">
        <f t="shared" si="32"/>
        <v>#DIV/0!</v>
      </c>
      <c r="AE26" s="37" t="e">
        <f t="shared" si="33"/>
        <v>#DIV/0!</v>
      </c>
      <c r="AF26" s="37"/>
      <c r="AG26" s="37"/>
      <c r="AH26" s="37"/>
      <c r="AI26" s="37" t="e">
        <f t="shared" si="35"/>
        <v>#DIV/0!</v>
      </c>
      <c r="AJ26" s="38"/>
      <c r="AK26" s="38"/>
      <c r="AL26" s="37" t="e">
        <f t="shared" si="52"/>
        <v>#DIV/0!</v>
      </c>
      <c r="AM26" s="38"/>
      <c r="AN26" s="38"/>
      <c r="AO26" s="37" t="e">
        <f t="shared" si="53"/>
        <v>#DIV/0!</v>
      </c>
      <c r="AP26" s="37" t="e">
        <f t="shared" si="36"/>
        <v>#DIV/0!</v>
      </c>
      <c r="AQ26" s="38"/>
      <c r="AR26" s="38"/>
      <c r="AS26" s="37" t="e">
        <f t="shared" si="54"/>
        <v>#DIV/0!</v>
      </c>
      <c r="AT26" s="37" t="e">
        <f t="shared" si="37"/>
        <v>#DIV/0!</v>
      </c>
      <c r="AU26" s="38"/>
      <c r="AV26" s="38"/>
      <c r="AW26" s="37" t="e">
        <f t="shared" si="55"/>
        <v>#DIV/0!</v>
      </c>
      <c r="AX26" s="37"/>
      <c r="AY26" s="37"/>
      <c r="AZ26" s="37"/>
      <c r="BA26" s="37"/>
      <c r="BB26" s="37"/>
      <c r="BC26" s="37"/>
      <c r="BD26" s="37"/>
      <c r="BE26" s="37"/>
      <c r="BF26" s="37"/>
      <c r="BG26" s="37" t="e">
        <f t="shared" si="38"/>
        <v>#DIV/0!</v>
      </c>
      <c r="BH26" s="37"/>
      <c r="BI26" s="37"/>
      <c r="BJ26" s="37" t="e">
        <f t="shared" si="47"/>
        <v>#DIV/0!</v>
      </c>
      <c r="BK26" s="37" t="e">
        <f t="shared" si="39"/>
        <v>#DIV/0!</v>
      </c>
      <c r="BL26" s="37"/>
      <c r="BM26" s="37"/>
      <c r="BN26" s="37"/>
      <c r="BO26" s="37" t="e">
        <f t="shared" si="40"/>
        <v>#DIV/0!</v>
      </c>
      <c r="BP26" s="38"/>
      <c r="BQ26" s="38"/>
      <c r="BR26" s="37" t="e">
        <f t="shared" si="56"/>
        <v>#DIV/0!</v>
      </c>
      <c r="BS26" s="37"/>
      <c r="BT26" s="37"/>
      <c r="BU26" s="36" t="e">
        <f t="shared" si="57"/>
        <v>#DIV/0!</v>
      </c>
      <c r="BV26" s="36"/>
      <c r="BW26" s="36"/>
      <c r="BX26" s="36"/>
      <c r="BY26" s="55"/>
      <c r="BZ26" s="40"/>
      <c r="CA26" s="36" t="e">
        <f t="shared" si="58"/>
        <v>#DIV/0!</v>
      </c>
      <c r="CB26" s="53"/>
      <c r="CC26" s="36"/>
      <c r="CD26" s="36" t="e">
        <f t="shared" si="59"/>
        <v>#DIV/0!</v>
      </c>
      <c r="CE26" s="36" t="e">
        <f t="shared" si="60"/>
        <v>#DIV/0!</v>
      </c>
      <c r="CF26" s="36"/>
      <c r="CG26" s="36"/>
      <c r="CH26" s="36" t="e">
        <f t="shared" si="61"/>
        <v>#DIV/0!</v>
      </c>
      <c r="CI26" s="53"/>
      <c r="CJ26" s="36"/>
      <c r="CK26" s="36" t="e">
        <f t="shared" si="62"/>
        <v>#DIV/0!</v>
      </c>
      <c r="CL26" s="37"/>
      <c r="CM26" s="37"/>
      <c r="CN26" s="37" t="e">
        <f t="shared" si="63"/>
        <v>#DIV/0!</v>
      </c>
      <c r="CO26" s="37" t="e">
        <f t="shared" si="64"/>
        <v>#DIV/0!</v>
      </c>
      <c r="CP26" s="62"/>
      <c r="CQ26" s="62"/>
      <c r="CR26" s="37" t="e">
        <f t="shared" si="65"/>
        <v>#DIV/0!</v>
      </c>
      <c r="CS26" s="36" t="e">
        <f t="shared" si="66"/>
        <v>#DIV/0!</v>
      </c>
      <c r="CT26" s="47"/>
      <c r="CU26" s="47"/>
      <c r="CV26" s="43" t="e">
        <f t="shared" si="67"/>
        <v>#DIV/0!</v>
      </c>
      <c r="CW26" s="47"/>
      <c r="CX26" s="47"/>
      <c r="CY26" s="36" t="e">
        <f t="shared" si="68"/>
        <v>#DIV/0!</v>
      </c>
      <c r="CZ26" s="36"/>
      <c r="DA26" s="36"/>
      <c r="DB26" s="36"/>
      <c r="DC26" s="5"/>
      <c r="DD26" s="5"/>
    </row>
    <row r="27" spans="1:108" ht="15" hidden="1">
      <c r="A27" s="10">
        <v>14</v>
      </c>
      <c r="B27" s="11"/>
      <c r="C27" s="37"/>
      <c r="D27" s="37"/>
      <c r="E27" s="36" t="e">
        <f t="shared" si="1"/>
        <v>#DIV/0!</v>
      </c>
      <c r="F27" s="66"/>
      <c r="G27" s="51"/>
      <c r="H27" s="37" t="e">
        <f t="shared" si="48"/>
        <v>#DIV/0!</v>
      </c>
      <c r="I27" s="37"/>
      <c r="J27" s="37"/>
      <c r="K27" s="37"/>
      <c r="L27" s="37" t="e">
        <f t="shared" si="28"/>
        <v>#DIV/0!</v>
      </c>
      <c r="M27" s="38"/>
      <c r="N27" s="38"/>
      <c r="O27" s="37" t="e">
        <f t="shared" si="49"/>
        <v>#DIV/0!</v>
      </c>
      <c r="P27" s="37" t="e">
        <f t="shared" si="29"/>
        <v>#DIV/0!</v>
      </c>
      <c r="Q27" s="38"/>
      <c r="R27" s="38"/>
      <c r="S27" s="37" t="e">
        <f t="shared" si="50"/>
        <v>#DIV/0!</v>
      </c>
      <c r="T27" s="38"/>
      <c r="U27" s="38"/>
      <c r="V27" s="37" t="e">
        <f t="shared" si="9"/>
        <v>#DIV/0!</v>
      </c>
      <c r="W27" s="37" t="e">
        <f t="shared" si="30"/>
        <v>#DIV/0!</v>
      </c>
      <c r="X27" s="38"/>
      <c r="Y27" s="38"/>
      <c r="Z27" s="37" t="e">
        <f t="shared" si="51"/>
        <v>#DIV/0!</v>
      </c>
      <c r="AA27" s="37" t="e">
        <f t="shared" si="31"/>
        <v>#DIV/0!</v>
      </c>
      <c r="AB27" s="37"/>
      <c r="AC27" s="37"/>
      <c r="AD27" s="37" t="e">
        <f t="shared" si="32"/>
        <v>#DIV/0!</v>
      </c>
      <c r="AE27" s="37" t="e">
        <f t="shared" si="33"/>
        <v>#DIV/0!</v>
      </c>
      <c r="AF27" s="37"/>
      <c r="AG27" s="37"/>
      <c r="AH27" s="37"/>
      <c r="AI27" s="37" t="e">
        <f t="shared" si="35"/>
        <v>#DIV/0!</v>
      </c>
      <c r="AJ27" s="38"/>
      <c r="AK27" s="38"/>
      <c r="AL27" s="37" t="e">
        <f t="shared" si="52"/>
        <v>#DIV/0!</v>
      </c>
      <c r="AM27" s="38"/>
      <c r="AN27" s="38"/>
      <c r="AO27" s="37" t="e">
        <f t="shared" si="53"/>
        <v>#DIV/0!</v>
      </c>
      <c r="AP27" s="37" t="e">
        <f t="shared" si="36"/>
        <v>#DIV/0!</v>
      </c>
      <c r="AQ27" s="38"/>
      <c r="AR27" s="38"/>
      <c r="AS27" s="37" t="e">
        <f t="shared" si="54"/>
        <v>#DIV/0!</v>
      </c>
      <c r="AT27" s="37" t="e">
        <f t="shared" si="37"/>
        <v>#DIV/0!</v>
      </c>
      <c r="AU27" s="38"/>
      <c r="AV27" s="38"/>
      <c r="AW27" s="37" t="e">
        <f t="shared" si="55"/>
        <v>#DIV/0!</v>
      </c>
      <c r="AX27" s="37"/>
      <c r="AY27" s="37"/>
      <c r="AZ27" s="37"/>
      <c r="BA27" s="37"/>
      <c r="BB27" s="37"/>
      <c r="BC27" s="37"/>
      <c r="BD27" s="37"/>
      <c r="BE27" s="37"/>
      <c r="BF27" s="37"/>
      <c r="BG27" s="37" t="e">
        <f t="shared" si="38"/>
        <v>#DIV/0!</v>
      </c>
      <c r="BH27" s="37"/>
      <c r="BI27" s="37"/>
      <c r="BJ27" s="37" t="e">
        <f t="shared" si="47"/>
        <v>#DIV/0!</v>
      </c>
      <c r="BK27" s="37" t="e">
        <f t="shared" si="39"/>
        <v>#DIV/0!</v>
      </c>
      <c r="BL27" s="37"/>
      <c r="BM27" s="37"/>
      <c r="BN27" s="37"/>
      <c r="BO27" s="37" t="e">
        <f t="shared" si="40"/>
        <v>#DIV/0!</v>
      </c>
      <c r="BP27" s="38"/>
      <c r="BQ27" s="38"/>
      <c r="BR27" s="37" t="e">
        <f t="shared" si="56"/>
        <v>#DIV/0!</v>
      </c>
      <c r="BS27" s="37"/>
      <c r="BT27" s="37"/>
      <c r="BU27" s="36" t="e">
        <f t="shared" si="57"/>
        <v>#DIV/0!</v>
      </c>
      <c r="BV27" s="36"/>
      <c r="BW27" s="36"/>
      <c r="BX27" s="36"/>
      <c r="BY27" s="55"/>
      <c r="BZ27" s="40"/>
      <c r="CA27" s="36" t="e">
        <f t="shared" si="58"/>
        <v>#DIV/0!</v>
      </c>
      <c r="CB27" s="53"/>
      <c r="CC27" s="36"/>
      <c r="CD27" s="36" t="e">
        <f t="shared" si="59"/>
        <v>#DIV/0!</v>
      </c>
      <c r="CE27" s="36" t="e">
        <f t="shared" si="60"/>
        <v>#DIV/0!</v>
      </c>
      <c r="CF27" s="36"/>
      <c r="CG27" s="36"/>
      <c r="CH27" s="36" t="e">
        <f t="shared" si="61"/>
        <v>#DIV/0!</v>
      </c>
      <c r="CI27" s="53"/>
      <c r="CJ27" s="36"/>
      <c r="CK27" s="36" t="e">
        <f t="shared" si="62"/>
        <v>#DIV/0!</v>
      </c>
      <c r="CL27" s="37"/>
      <c r="CM27" s="37"/>
      <c r="CN27" s="37" t="e">
        <f t="shared" si="63"/>
        <v>#DIV/0!</v>
      </c>
      <c r="CO27" s="37" t="e">
        <f t="shared" si="64"/>
        <v>#DIV/0!</v>
      </c>
      <c r="CP27" s="62"/>
      <c r="CQ27" s="62"/>
      <c r="CR27" s="37" t="e">
        <f t="shared" si="65"/>
        <v>#DIV/0!</v>
      </c>
      <c r="CS27" s="36" t="e">
        <f t="shared" si="66"/>
        <v>#DIV/0!</v>
      </c>
      <c r="CT27" s="47"/>
      <c r="CU27" s="47"/>
      <c r="CV27" s="43" t="e">
        <f t="shared" si="67"/>
        <v>#DIV/0!</v>
      </c>
      <c r="CW27" s="47"/>
      <c r="CX27" s="47"/>
      <c r="CY27" s="36" t="e">
        <f t="shared" si="68"/>
        <v>#DIV/0!</v>
      </c>
      <c r="CZ27" s="36"/>
      <c r="DA27" s="36"/>
      <c r="DB27" s="36"/>
      <c r="DC27" s="5"/>
      <c r="DD27" s="5"/>
    </row>
    <row r="28" spans="1:108" ht="15" hidden="1">
      <c r="A28" s="10">
        <v>15</v>
      </c>
      <c r="B28" s="11"/>
      <c r="C28" s="37"/>
      <c r="D28" s="37"/>
      <c r="E28" s="36" t="e">
        <f t="shared" si="1"/>
        <v>#DIV/0!</v>
      </c>
      <c r="F28" s="66"/>
      <c r="G28" s="51"/>
      <c r="H28" s="37" t="e">
        <f t="shared" si="48"/>
        <v>#DIV/0!</v>
      </c>
      <c r="I28" s="37"/>
      <c r="J28" s="37"/>
      <c r="K28" s="37"/>
      <c r="L28" s="37" t="e">
        <f t="shared" si="28"/>
        <v>#DIV/0!</v>
      </c>
      <c r="M28" s="38"/>
      <c r="N28" s="38"/>
      <c r="O28" s="37" t="e">
        <f t="shared" si="49"/>
        <v>#DIV/0!</v>
      </c>
      <c r="P28" s="37" t="e">
        <f t="shared" si="29"/>
        <v>#DIV/0!</v>
      </c>
      <c r="Q28" s="38"/>
      <c r="R28" s="38"/>
      <c r="S28" s="37" t="e">
        <f t="shared" si="50"/>
        <v>#DIV/0!</v>
      </c>
      <c r="T28" s="38"/>
      <c r="U28" s="38"/>
      <c r="V28" s="37" t="e">
        <f t="shared" si="9"/>
        <v>#DIV/0!</v>
      </c>
      <c r="W28" s="37" t="e">
        <f t="shared" si="30"/>
        <v>#DIV/0!</v>
      </c>
      <c r="X28" s="38"/>
      <c r="Y28" s="38"/>
      <c r="Z28" s="37" t="e">
        <f t="shared" si="51"/>
        <v>#DIV/0!</v>
      </c>
      <c r="AA28" s="37" t="e">
        <f t="shared" si="31"/>
        <v>#DIV/0!</v>
      </c>
      <c r="AB28" s="37"/>
      <c r="AC28" s="37"/>
      <c r="AD28" s="37" t="e">
        <f t="shared" si="32"/>
        <v>#DIV/0!</v>
      </c>
      <c r="AE28" s="37" t="e">
        <f t="shared" si="33"/>
        <v>#DIV/0!</v>
      </c>
      <c r="AF28" s="37"/>
      <c r="AG28" s="37"/>
      <c r="AH28" s="37"/>
      <c r="AI28" s="37" t="e">
        <f t="shared" si="35"/>
        <v>#DIV/0!</v>
      </c>
      <c r="AJ28" s="38"/>
      <c r="AK28" s="38"/>
      <c r="AL28" s="37" t="e">
        <f t="shared" si="52"/>
        <v>#DIV/0!</v>
      </c>
      <c r="AM28" s="38"/>
      <c r="AN28" s="38"/>
      <c r="AO28" s="37" t="e">
        <f t="shared" si="53"/>
        <v>#DIV/0!</v>
      </c>
      <c r="AP28" s="37" t="e">
        <f t="shared" si="36"/>
        <v>#DIV/0!</v>
      </c>
      <c r="AQ28" s="38"/>
      <c r="AR28" s="38"/>
      <c r="AS28" s="37" t="e">
        <f t="shared" si="54"/>
        <v>#DIV/0!</v>
      </c>
      <c r="AT28" s="37" t="e">
        <f t="shared" si="37"/>
        <v>#DIV/0!</v>
      </c>
      <c r="AU28" s="38"/>
      <c r="AV28" s="38"/>
      <c r="AW28" s="37" t="e">
        <f t="shared" si="55"/>
        <v>#DIV/0!</v>
      </c>
      <c r="AX28" s="37"/>
      <c r="AY28" s="37"/>
      <c r="AZ28" s="37"/>
      <c r="BA28" s="37"/>
      <c r="BB28" s="37"/>
      <c r="BC28" s="37"/>
      <c r="BD28" s="37"/>
      <c r="BE28" s="37"/>
      <c r="BF28" s="37"/>
      <c r="BG28" s="37" t="e">
        <f t="shared" si="38"/>
        <v>#DIV/0!</v>
      </c>
      <c r="BH28" s="37"/>
      <c r="BI28" s="37"/>
      <c r="BJ28" s="37" t="e">
        <f t="shared" si="47"/>
        <v>#DIV/0!</v>
      </c>
      <c r="BK28" s="37" t="e">
        <f t="shared" si="39"/>
        <v>#DIV/0!</v>
      </c>
      <c r="BL28" s="37"/>
      <c r="BM28" s="37"/>
      <c r="BN28" s="37"/>
      <c r="BO28" s="37" t="e">
        <f t="shared" si="40"/>
        <v>#DIV/0!</v>
      </c>
      <c r="BP28" s="38"/>
      <c r="BQ28" s="38"/>
      <c r="BR28" s="37" t="e">
        <f t="shared" si="56"/>
        <v>#DIV/0!</v>
      </c>
      <c r="BS28" s="37"/>
      <c r="BT28" s="37"/>
      <c r="BU28" s="36" t="e">
        <f t="shared" si="57"/>
        <v>#DIV/0!</v>
      </c>
      <c r="BV28" s="36"/>
      <c r="BW28" s="36"/>
      <c r="BX28" s="36"/>
      <c r="BY28" s="55"/>
      <c r="BZ28" s="40"/>
      <c r="CA28" s="36" t="e">
        <f t="shared" si="58"/>
        <v>#DIV/0!</v>
      </c>
      <c r="CB28" s="53"/>
      <c r="CC28" s="36"/>
      <c r="CD28" s="36" t="e">
        <f t="shared" si="59"/>
        <v>#DIV/0!</v>
      </c>
      <c r="CE28" s="36" t="e">
        <f t="shared" si="60"/>
        <v>#DIV/0!</v>
      </c>
      <c r="CF28" s="36"/>
      <c r="CG28" s="36"/>
      <c r="CH28" s="36" t="e">
        <f t="shared" si="61"/>
        <v>#DIV/0!</v>
      </c>
      <c r="CI28" s="53"/>
      <c r="CJ28" s="36"/>
      <c r="CK28" s="36" t="e">
        <f t="shared" si="62"/>
        <v>#DIV/0!</v>
      </c>
      <c r="CL28" s="37"/>
      <c r="CM28" s="37"/>
      <c r="CN28" s="37" t="e">
        <f t="shared" si="63"/>
        <v>#DIV/0!</v>
      </c>
      <c r="CO28" s="37" t="e">
        <f t="shared" si="64"/>
        <v>#DIV/0!</v>
      </c>
      <c r="CP28" s="62"/>
      <c r="CQ28" s="62"/>
      <c r="CR28" s="37" t="e">
        <f t="shared" si="65"/>
        <v>#DIV/0!</v>
      </c>
      <c r="CS28" s="36" t="e">
        <f t="shared" si="66"/>
        <v>#DIV/0!</v>
      </c>
      <c r="CT28" s="47"/>
      <c r="CU28" s="47"/>
      <c r="CV28" s="43" t="e">
        <f t="shared" si="67"/>
        <v>#DIV/0!</v>
      </c>
      <c r="CW28" s="47"/>
      <c r="CX28" s="47"/>
      <c r="CY28" s="36" t="e">
        <f t="shared" si="68"/>
        <v>#DIV/0!</v>
      </c>
      <c r="CZ28" s="36"/>
      <c r="DA28" s="36"/>
      <c r="DB28" s="36"/>
      <c r="DC28" s="5"/>
      <c r="DD28" s="5"/>
    </row>
    <row r="29" spans="1:108" ht="15" hidden="1">
      <c r="A29" s="10">
        <v>16</v>
      </c>
      <c r="B29" s="11"/>
      <c r="C29" s="37"/>
      <c r="D29" s="37"/>
      <c r="E29" s="36" t="e">
        <f t="shared" si="1"/>
        <v>#DIV/0!</v>
      </c>
      <c r="F29" s="66"/>
      <c r="G29" s="51"/>
      <c r="H29" s="37" t="e">
        <f t="shared" si="48"/>
        <v>#DIV/0!</v>
      </c>
      <c r="I29" s="37"/>
      <c r="J29" s="37"/>
      <c r="K29" s="37"/>
      <c r="L29" s="37" t="e">
        <f t="shared" si="28"/>
        <v>#DIV/0!</v>
      </c>
      <c r="M29" s="38"/>
      <c r="N29" s="38"/>
      <c r="O29" s="37" t="e">
        <f t="shared" si="49"/>
        <v>#DIV/0!</v>
      </c>
      <c r="P29" s="37" t="e">
        <f t="shared" si="29"/>
        <v>#DIV/0!</v>
      </c>
      <c r="Q29" s="38"/>
      <c r="R29" s="38"/>
      <c r="S29" s="37" t="e">
        <f t="shared" si="50"/>
        <v>#DIV/0!</v>
      </c>
      <c r="T29" s="38"/>
      <c r="U29" s="38"/>
      <c r="V29" s="37" t="e">
        <f t="shared" si="9"/>
        <v>#DIV/0!</v>
      </c>
      <c r="W29" s="37" t="e">
        <f t="shared" si="30"/>
        <v>#DIV/0!</v>
      </c>
      <c r="X29" s="38"/>
      <c r="Y29" s="38"/>
      <c r="Z29" s="37" t="e">
        <f t="shared" si="51"/>
        <v>#DIV/0!</v>
      </c>
      <c r="AA29" s="37" t="e">
        <f t="shared" si="31"/>
        <v>#DIV/0!</v>
      </c>
      <c r="AB29" s="37"/>
      <c r="AC29" s="37"/>
      <c r="AD29" s="37" t="e">
        <f t="shared" si="32"/>
        <v>#DIV/0!</v>
      </c>
      <c r="AE29" s="37" t="e">
        <f t="shared" si="33"/>
        <v>#DIV/0!</v>
      </c>
      <c r="AF29" s="37"/>
      <c r="AG29" s="37"/>
      <c r="AH29" s="37"/>
      <c r="AI29" s="37" t="e">
        <f t="shared" si="35"/>
        <v>#DIV/0!</v>
      </c>
      <c r="AJ29" s="38"/>
      <c r="AK29" s="38"/>
      <c r="AL29" s="37" t="e">
        <f t="shared" si="52"/>
        <v>#DIV/0!</v>
      </c>
      <c r="AM29" s="38"/>
      <c r="AN29" s="38"/>
      <c r="AO29" s="37" t="e">
        <f t="shared" si="53"/>
        <v>#DIV/0!</v>
      </c>
      <c r="AP29" s="37" t="e">
        <f t="shared" si="36"/>
        <v>#DIV/0!</v>
      </c>
      <c r="AQ29" s="38"/>
      <c r="AR29" s="38"/>
      <c r="AS29" s="37" t="e">
        <f t="shared" si="54"/>
        <v>#DIV/0!</v>
      </c>
      <c r="AT29" s="37" t="e">
        <f t="shared" si="37"/>
        <v>#DIV/0!</v>
      </c>
      <c r="AU29" s="38"/>
      <c r="AV29" s="38"/>
      <c r="AW29" s="37" t="e">
        <f t="shared" si="55"/>
        <v>#DIV/0!</v>
      </c>
      <c r="AX29" s="37"/>
      <c r="AY29" s="37"/>
      <c r="AZ29" s="37"/>
      <c r="BA29" s="37"/>
      <c r="BB29" s="37"/>
      <c r="BC29" s="37"/>
      <c r="BD29" s="37"/>
      <c r="BE29" s="37"/>
      <c r="BF29" s="37"/>
      <c r="BG29" s="37" t="e">
        <f t="shared" si="38"/>
        <v>#DIV/0!</v>
      </c>
      <c r="BH29" s="37"/>
      <c r="BI29" s="37"/>
      <c r="BJ29" s="37" t="e">
        <f t="shared" si="47"/>
        <v>#DIV/0!</v>
      </c>
      <c r="BK29" s="37" t="e">
        <f t="shared" si="39"/>
        <v>#DIV/0!</v>
      </c>
      <c r="BL29" s="37"/>
      <c r="BM29" s="37"/>
      <c r="BN29" s="37"/>
      <c r="BO29" s="37" t="e">
        <f t="shared" si="40"/>
        <v>#DIV/0!</v>
      </c>
      <c r="BP29" s="38"/>
      <c r="BQ29" s="38"/>
      <c r="BR29" s="37" t="e">
        <f t="shared" si="56"/>
        <v>#DIV/0!</v>
      </c>
      <c r="BS29" s="37"/>
      <c r="BT29" s="37"/>
      <c r="BU29" s="36" t="e">
        <f t="shared" si="57"/>
        <v>#DIV/0!</v>
      </c>
      <c r="BV29" s="36"/>
      <c r="BW29" s="36"/>
      <c r="BX29" s="36"/>
      <c r="BY29" s="55"/>
      <c r="BZ29" s="40"/>
      <c r="CA29" s="36" t="e">
        <f t="shared" si="58"/>
        <v>#DIV/0!</v>
      </c>
      <c r="CB29" s="53"/>
      <c r="CC29" s="36"/>
      <c r="CD29" s="36" t="e">
        <f t="shared" si="59"/>
        <v>#DIV/0!</v>
      </c>
      <c r="CE29" s="36" t="e">
        <f t="shared" si="60"/>
        <v>#DIV/0!</v>
      </c>
      <c r="CF29" s="36"/>
      <c r="CG29" s="36"/>
      <c r="CH29" s="36" t="e">
        <f t="shared" si="61"/>
        <v>#DIV/0!</v>
      </c>
      <c r="CI29" s="53"/>
      <c r="CJ29" s="36"/>
      <c r="CK29" s="36" t="e">
        <f t="shared" si="62"/>
        <v>#DIV/0!</v>
      </c>
      <c r="CL29" s="37"/>
      <c r="CM29" s="37"/>
      <c r="CN29" s="37" t="e">
        <f t="shared" si="63"/>
        <v>#DIV/0!</v>
      </c>
      <c r="CO29" s="37" t="e">
        <f t="shared" si="64"/>
        <v>#DIV/0!</v>
      </c>
      <c r="CP29" s="62"/>
      <c r="CQ29" s="62"/>
      <c r="CR29" s="37" t="e">
        <f t="shared" si="65"/>
        <v>#DIV/0!</v>
      </c>
      <c r="CS29" s="36" t="e">
        <f t="shared" si="66"/>
        <v>#DIV/0!</v>
      </c>
      <c r="CT29" s="47"/>
      <c r="CU29" s="47"/>
      <c r="CV29" s="43" t="e">
        <f t="shared" si="67"/>
        <v>#DIV/0!</v>
      </c>
      <c r="CW29" s="47"/>
      <c r="CX29" s="47"/>
      <c r="CY29" s="36" t="e">
        <f t="shared" si="68"/>
        <v>#DIV/0!</v>
      </c>
      <c r="CZ29" s="36"/>
      <c r="DA29" s="36"/>
      <c r="DB29" s="36"/>
      <c r="DC29" s="5"/>
      <c r="DD29" s="5"/>
    </row>
    <row r="30" spans="1:108" ht="15" hidden="1">
      <c r="A30" s="10">
        <v>17</v>
      </c>
      <c r="B30" s="12" t="s">
        <v>29</v>
      </c>
      <c r="C30" s="37"/>
      <c r="D30" s="37"/>
      <c r="E30" s="36" t="e">
        <f t="shared" si="1"/>
        <v>#DIV/0!</v>
      </c>
      <c r="F30" s="66"/>
      <c r="G30" s="51"/>
      <c r="H30" s="37" t="e">
        <f t="shared" si="48"/>
        <v>#DIV/0!</v>
      </c>
      <c r="I30" s="37"/>
      <c r="J30" s="37"/>
      <c r="K30" s="37"/>
      <c r="L30" s="37" t="e">
        <f t="shared" si="28"/>
        <v>#DIV/0!</v>
      </c>
      <c r="M30" s="38"/>
      <c r="N30" s="38"/>
      <c r="O30" s="37" t="e">
        <f t="shared" si="49"/>
        <v>#DIV/0!</v>
      </c>
      <c r="P30" s="37" t="e">
        <f t="shared" si="29"/>
        <v>#DIV/0!</v>
      </c>
      <c r="Q30" s="38"/>
      <c r="R30" s="38"/>
      <c r="S30" s="37" t="e">
        <f t="shared" si="50"/>
        <v>#DIV/0!</v>
      </c>
      <c r="T30" s="38"/>
      <c r="U30" s="38"/>
      <c r="V30" s="37" t="e">
        <f t="shared" si="9"/>
        <v>#DIV/0!</v>
      </c>
      <c r="W30" s="37" t="e">
        <f t="shared" si="30"/>
        <v>#DIV/0!</v>
      </c>
      <c r="X30" s="38"/>
      <c r="Y30" s="38"/>
      <c r="Z30" s="37" t="e">
        <f t="shared" si="51"/>
        <v>#DIV/0!</v>
      </c>
      <c r="AA30" s="37" t="e">
        <f t="shared" si="31"/>
        <v>#DIV/0!</v>
      </c>
      <c r="AB30" s="37"/>
      <c r="AC30" s="37"/>
      <c r="AD30" s="37" t="e">
        <f t="shared" si="32"/>
        <v>#DIV/0!</v>
      </c>
      <c r="AE30" s="37" t="e">
        <f t="shared" si="33"/>
        <v>#DIV/0!</v>
      </c>
      <c r="AF30" s="37"/>
      <c r="AG30" s="37"/>
      <c r="AH30" s="37"/>
      <c r="AI30" s="37" t="e">
        <f t="shared" si="35"/>
        <v>#DIV/0!</v>
      </c>
      <c r="AJ30" s="38"/>
      <c r="AK30" s="38"/>
      <c r="AL30" s="37" t="e">
        <f t="shared" si="52"/>
        <v>#DIV/0!</v>
      </c>
      <c r="AM30" s="38"/>
      <c r="AN30" s="38"/>
      <c r="AO30" s="37" t="e">
        <f t="shared" si="53"/>
        <v>#DIV/0!</v>
      </c>
      <c r="AP30" s="37" t="e">
        <f t="shared" si="36"/>
        <v>#DIV/0!</v>
      </c>
      <c r="AQ30" s="38"/>
      <c r="AR30" s="38"/>
      <c r="AS30" s="37" t="e">
        <f t="shared" si="54"/>
        <v>#DIV/0!</v>
      </c>
      <c r="AT30" s="37" t="e">
        <f t="shared" si="37"/>
        <v>#DIV/0!</v>
      </c>
      <c r="AU30" s="38"/>
      <c r="AV30" s="38"/>
      <c r="AW30" s="37" t="e">
        <f t="shared" si="55"/>
        <v>#DIV/0!</v>
      </c>
      <c r="AX30" s="37"/>
      <c r="AY30" s="37"/>
      <c r="AZ30" s="37"/>
      <c r="BA30" s="37"/>
      <c r="BB30" s="37"/>
      <c r="BC30" s="37"/>
      <c r="BD30" s="37"/>
      <c r="BE30" s="37"/>
      <c r="BF30" s="37"/>
      <c r="BG30" s="37" t="e">
        <f t="shared" si="38"/>
        <v>#DIV/0!</v>
      </c>
      <c r="BH30" s="37"/>
      <c r="BI30" s="37"/>
      <c r="BJ30" s="37" t="e">
        <f t="shared" si="47"/>
        <v>#DIV/0!</v>
      </c>
      <c r="BK30" s="37" t="e">
        <f t="shared" si="39"/>
        <v>#DIV/0!</v>
      </c>
      <c r="BL30" s="37"/>
      <c r="BM30" s="37"/>
      <c r="BN30" s="37"/>
      <c r="BO30" s="37" t="e">
        <f t="shared" si="40"/>
        <v>#DIV/0!</v>
      </c>
      <c r="BP30" s="38"/>
      <c r="BQ30" s="38"/>
      <c r="BR30" s="37" t="e">
        <f t="shared" si="56"/>
        <v>#DIV/0!</v>
      </c>
      <c r="BS30" s="37"/>
      <c r="BT30" s="37"/>
      <c r="BU30" s="36" t="e">
        <f t="shared" si="57"/>
        <v>#DIV/0!</v>
      </c>
      <c r="BV30" s="36"/>
      <c r="BW30" s="36"/>
      <c r="BX30" s="36"/>
      <c r="BY30" s="55"/>
      <c r="BZ30" s="40"/>
      <c r="CA30" s="36" t="e">
        <f t="shared" si="58"/>
        <v>#DIV/0!</v>
      </c>
      <c r="CB30" s="53"/>
      <c r="CC30" s="36"/>
      <c r="CD30" s="36" t="e">
        <f t="shared" si="59"/>
        <v>#DIV/0!</v>
      </c>
      <c r="CE30" s="36" t="e">
        <f t="shared" si="60"/>
        <v>#DIV/0!</v>
      </c>
      <c r="CF30" s="36"/>
      <c r="CG30" s="36"/>
      <c r="CH30" s="36" t="e">
        <f t="shared" si="61"/>
        <v>#DIV/0!</v>
      </c>
      <c r="CI30" s="53"/>
      <c r="CJ30" s="36"/>
      <c r="CK30" s="36" t="e">
        <f t="shared" si="62"/>
        <v>#DIV/0!</v>
      </c>
      <c r="CL30" s="37"/>
      <c r="CM30" s="37"/>
      <c r="CN30" s="37" t="e">
        <f t="shared" si="63"/>
        <v>#DIV/0!</v>
      </c>
      <c r="CO30" s="37" t="e">
        <f t="shared" si="64"/>
        <v>#DIV/0!</v>
      </c>
      <c r="CP30" s="62"/>
      <c r="CQ30" s="62"/>
      <c r="CR30" s="37" t="e">
        <f t="shared" si="65"/>
        <v>#DIV/0!</v>
      </c>
      <c r="CS30" s="36" t="e">
        <f t="shared" si="66"/>
        <v>#DIV/0!</v>
      </c>
      <c r="CT30" s="47"/>
      <c r="CU30" s="47"/>
      <c r="CV30" s="43" t="e">
        <f t="shared" si="67"/>
        <v>#DIV/0!</v>
      </c>
      <c r="CW30" s="47"/>
      <c r="CX30" s="47"/>
      <c r="CY30" s="36" t="e">
        <f t="shared" si="68"/>
        <v>#DIV/0!</v>
      </c>
      <c r="CZ30" s="36"/>
      <c r="DA30" s="36"/>
      <c r="DB30" s="36"/>
      <c r="DC30" s="5"/>
      <c r="DD30" s="5"/>
    </row>
    <row r="31" spans="1:108" ht="15" hidden="1">
      <c r="A31" s="10">
        <v>18</v>
      </c>
      <c r="B31" s="12" t="s">
        <v>29</v>
      </c>
      <c r="C31" s="37"/>
      <c r="D31" s="37"/>
      <c r="E31" s="36" t="e">
        <f t="shared" si="1"/>
        <v>#DIV/0!</v>
      </c>
      <c r="F31" s="66"/>
      <c r="G31" s="51"/>
      <c r="H31" s="37" t="e">
        <f t="shared" si="48"/>
        <v>#DIV/0!</v>
      </c>
      <c r="I31" s="37"/>
      <c r="J31" s="37"/>
      <c r="K31" s="37"/>
      <c r="L31" s="37" t="e">
        <f t="shared" si="28"/>
        <v>#DIV/0!</v>
      </c>
      <c r="M31" s="38"/>
      <c r="N31" s="38"/>
      <c r="O31" s="37" t="e">
        <f t="shared" si="49"/>
        <v>#DIV/0!</v>
      </c>
      <c r="P31" s="37" t="e">
        <f t="shared" si="29"/>
        <v>#DIV/0!</v>
      </c>
      <c r="Q31" s="38"/>
      <c r="R31" s="38"/>
      <c r="S31" s="37" t="e">
        <f t="shared" si="50"/>
        <v>#DIV/0!</v>
      </c>
      <c r="T31" s="38"/>
      <c r="U31" s="38"/>
      <c r="V31" s="37" t="e">
        <f t="shared" si="9"/>
        <v>#DIV/0!</v>
      </c>
      <c r="W31" s="37" t="e">
        <f t="shared" si="30"/>
        <v>#DIV/0!</v>
      </c>
      <c r="X31" s="38"/>
      <c r="Y31" s="38"/>
      <c r="Z31" s="37" t="e">
        <f t="shared" si="51"/>
        <v>#DIV/0!</v>
      </c>
      <c r="AA31" s="37" t="e">
        <f t="shared" si="31"/>
        <v>#DIV/0!</v>
      </c>
      <c r="AB31" s="37"/>
      <c r="AC31" s="37"/>
      <c r="AD31" s="37" t="e">
        <f t="shared" si="32"/>
        <v>#DIV/0!</v>
      </c>
      <c r="AE31" s="37" t="e">
        <f t="shared" si="33"/>
        <v>#DIV/0!</v>
      </c>
      <c r="AF31" s="37"/>
      <c r="AG31" s="37"/>
      <c r="AH31" s="37"/>
      <c r="AI31" s="37" t="e">
        <f t="shared" si="35"/>
        <v>#DIV/0!</v>
      </c>
      <c r="AJ31" s="38"/>
      <c r="AK31" s="38"/>
      <c r="AL31" s="37" t="e">
        <f t="shared" si="52"/>
        <v>#DIV/0!</v>
      </c>
      <c r="AM31" s="38"/>
      <c r="AN31" s="38"/>
      <c r="AO31" s="37" t="e">
        <f t="shared" si="53"/>
        <v>#DIV/0!</v>
      </c>
      <c r="AP31" s="37" t="e">
        <f t="shared" si="36"/>
        <v>#DIV/0!</v>
      </c>
      <c r="AQ31" s="38"/>
      <c r="AR31" s="38"/>
      <c r="AS31" s="37" t="e">
        <f t="shared" si="54"/>
        <v>#DIV/0!</v>
      </c>
      <c r="AT31" s="37" t="e">
        <f t="shared" si="37"/>
        <v>#DIV/0!</v>
      </c>
      <c r="AU31" s="38"/>
      <c r="AV31" s="38"/>
      <c r="AW31" s="37" t="e">
        <f t="shared" si="55"/>
        <v>#DIV/0!</v>
      </c>
      <c r="AX31" s="37"/>
      <c r="AY31" s="37"/>
      <c r="AZ31" s="37"/>
      <c r="BA31" s="37"/>
      <c r="BB31" s="37"/>
      <c r="BC31" s="37"/>
      <c r="BD31" s="37"/>
      <c r="BE31" s="37"/>
      <c r="BF31" s="37"/>
      <c r="BG31" s="37" t="e">
        <f t="shared" si="38"/>
        <v>#DIV/0!</v>
      </c>
      <c r="BH31" s="37"/>
      <c r="BI31" s="37"/>
      <c r="BJ31" s="37" t="e">
        <f t="shared" si="47"/>
        <v>#DIV/0!</v>
      </c>
      <c r="BK31" s="37" t="e">
        <f t="shared" si="39"/>
        <v>#DIV/0!</v>
      </c>
      <c r="BL31" s="37"/>
      <c r="BM31" s="37"/>
      <c r="BN31" s="37"/>
      <c r="BO31" s="37" t="e">
        <f t="shared" si="40"/>
        <v>#DIV/0!</v>
      </c>
      <c r="BP31" s="38"/>
      <c r="BQ31" s="38"/>
      <c r="BR31" s="37" t="e">
        <f t="shared" si="56"/>
        <v>#DIV/0!</v>
      </c>
      <c r="BS31" s="37"/>
      <c r="BT31" s="37"/>
      <c r="BU31" s="36" t="e">
        <f t="shared" si="57"/>
        <v>#DIV/0!</v>
      </c>
      <c r="BV31" s="36"/>
      <c r="BW31" s="36"/>
      <c r="BX31" s="36"/>
      <c r="BY31" s="55"/>
      <c r="BZ31" s="40"/>
      <c r="CA31" s="36" t="e">
        <f t="shared" si="58"/>
        <v>#DIV/0!</v>
      </c>
      <c r="CB31" s="53"/>
      <c r="CC31" s="36"/>
      <c r="CD31" s="36" t="e">
        <f t="shared" si="59"/>
        <v>#DIV/0!</v>
      </c>
      <c r="CE31" s="36" t="e">
        <f t="shared" si="60"/>
        <v>#DIV/0!</v>
      </c>
      <c r="CF31" s="36"/>
      <c r="CG31" s="36"/>
      <c r="CH31" s="36" t="e">
        <f t="shared" si="61"/>
        <v>#DIV/0!</v>
      </c>
      <c r="CI31" s="53"/>
      <c r="CJ31" s="36"/>
      <c r="CK31" s="36" t="e">
        <f t="shared" si="62"/>
        <v>#DIV/0!</v>
      </c>
      <c r="CL31" s="37"/>
      <c r="CM31" s="37"/>
      <c r="CN31" s="37" t="e">
        <f t="shared" si="63"/>
        <v>#DIV/0!</v>
      </c>
      <c r="CO31" s="37" t="e">
        <f t="shared" si="64"/>
        <v>#DIV/0!</v>
      </c>
      <c r="CP31" s="62"/>
      <c r="CQ31" s="62"/>
      <c r="CR31" s="37" t="e">
        <f t="shared" si="65"/>
        <v>#DIV/0!</v>
      </c>
      <c r="CS31" s="36" t="e">
        <f t="shared" si="66"/>
        <v>#DIV/0!</v>
      </c>
      <c r="CT31" s="47"/>
      <c r="CU31" s="47"/>
      <c r="CV31" s="43" t="e">
        <f t="shared" si="67"/>
        <v>#DIV/0!</v>
      </c>
      <c r="CW31" s="47"/>
      <c r="CX31" s="47"/>
      <c r="CY31" s="36" t="e">
        <f t="shared" si="68"/>
        <v>#DIV/0!</v>
      </c>
      <c r="CZ31" s="36"/>
      <c r="DA31" s="36"/>
      <c r="DB31" s="36"/>
      <c r="DC31" s="5"/>
      <c r="DD31" s="5"/>
    </row>
    <row r="32" spans="1:108" ht="15" hidden="1">
      <c r="A32" s="10">
        <v>19</v>
      </c>
      <c r="B32" s="11"/>
      <c r="C32" s="37"/>
      <c r="D32" s="37"/>
      <c r="E32" s="36" t="e">
        <f t="shared" si="1"/>
        <v>#DIV/0!</v>
      </c>
      <c r="F32" s="66"/>
      <c r="G32" s="51"/>
      <c r="H32" s="37" t="e">
        <f t="shared" si="48"/>
        <v>#DIV/0!</v>
      </c>
      <c r="I32" s="37"/>
      <c r="J32" s="37"/>
      <c r="K32" s="37"/>
      <c r="L32" s="37" t="e">
        <f t="shared" si="28"/>
        <v>#DIV/0!</v>
      </c>
      <c r="M32" s="38"/>
      <c r="N32" s="38"/>
      <c r="O32" s="37" t="e">
        <f t="shared" si="49"/>
        <v>#DIV/0!</v>
      </c>
      <c r="P32" s="37" t="e">
        <f t="shared" si="29"/>
        <v>#DIV/0!</v>
      </c>
      <c r="Q32" s="38"/>
      <c r="R32" s="38"/>
      <c r="S32" s="37" t="e">
        <f t="shared" si="50"/>
        <v>#DIV/0!</v>
      </c>
      <c r="T32" s="38"/>
      <c r="U32" s="38"/>
      <c r="V32" s="37" t="e">
        <f t="shared" si="9"/>
        <v>#DIV/0!</v>
      </c>
      <c r="W32" s="37" t="e">
        <f t="shared" si="30"/>
        <v>#DIV/0!</v>
      </c>
      <c r="X32" s="38" t="s">
        <v>29</v>
      </c>
      <c r="Y32" s="38"/>
      <c r="Z32" s="37" t="e">
        <f t="shared" si="51"/>
        <v>#VALUE!</v>
      </c>
      <c r="AA32" s="37" t="e">
        <f t="shared" si="31"/>
        <v>#DIV/0!</v>
      </c>
      <c r="AB32" s="37"/>
      <c r="AC32" s="37"/>
      <c r="AD32" s="37" t="e">
        <f t="shared" si="32"/>
        <v>#DIV/0!</v>
      </c>
      <c r="AE32" s="37" t="e">
        <f t="shared" si="33"/>
        <v>#DIV/0!</v>
      </c>
      <c r="AF32" s="37"/>
      <c r="AG32" s="37"/>
      <c r="AH32" s="37"/>
      <c r="AI32" s="37" t="e">
        <f t="shared" si="35"/>
        <v>#DIV/0!</v>
      </c>
      <c r="AJ32" s="38"/>
      <c r="AK32" s="38"/>
      <c r="AL32" s="37" t="e">
        <f t="shared" si="52"/>
        <v>#DIV/0!</v>
      </c>
      <c r="AM32" s="38"/>
      <c r="AN32" s="38"/>
      <c r="AO32" s="37" t="e">
        <f t="shared" si="53"/>
        <v>#DIV/0!</v>
      </c>
      <c r="AP32" s="37" t="e">
        <f t="shared" si="36"/>
        <v>#DIV/0!</v>
      </c>
      <c r="AQ32" s="38"/>
      <c r="AR32" s="38"/>
      <c r="AS32" s="37" t="e">
        <f t="shared" si="54"/>
        <v>#DIV/0!</v>
      </c>
      <c r="AT32" s="37" t="e">
        <f t="shared" si="37"/>
        <v>#DIV/0!</v>
      </c>
      <c r="AU32" s="38"/>
      <c r="AV32" s="38"/>
      <c r="AW32" s="37" t="e">
        <f t="shared" si="55"/>
        <v>#DIV/0!</v>
      </c>
      <c r="AX32" s="37"/>
      <c r="AY32" s="37"/>
      <c r="AZ32" s="37"/>
      <c r="BA32" s="37"/>
      <c r="BB32" s="37"/>
      <c r="BC32" s="37"/>
      <c r="BD32" s="37"/>
      <c r="BE32" s="37"/>
      <c r="BF32" s="37"/>
      <c r="BG32" s="37" t="e">
        <f t="shared" si="38"/>
        <v>#DIV/0!</v>
      </c>
      <c r="BH32" s="37"/>
      <c r="BI32" s="37"/>
      <c r="BJ32" s="37" t="e">
        <f t="shared" si="47"/>
        <v>#DIV/0!</v>
      </c>
      <c r="BK32" s="37" t="e">
        <f t="shared" si="39"/>
        <v>#DIV/0!</v>
      </c>
      <c r="BL32" s="37"/>
      <c r="BM32" s="37"/>
      <c r="BN32" s="37"/>
      <c r="BO32" s="37" t="e">
        <f t="shared" si="40"/>
        <v>#DIV/0!</v>
      </c>
      <c r="BP32" s="38"/>
      <c r="BQ32" s="38"/>
      <c r="BR32" s="37" t="e">
        <f t="shared" si="56"/>
        <v>#DIV/0!</v>
      </c>
      <c r="BS32" s="37"/>
      <c r="BT32" s="37"/>
      <c r="BU32" s="36" t="e">
        <f t="shared" si="57"/>
        <v>#DIV/0!</v>
      </c>
      <c r="BV32" s="36"/>
      <c r="BW32" s="36"/>
      <c r="BX32" s="36"/>
      <c r="BY32" s="55"/>
      <c r="BZ32" s="40"/>
      <c r="CA32" s="36" t="e">
        <f t="shared" si="58"/>
        <v>#DIV/0!</v>
      </c>
      <c r="CB32" s="53"/>
      <c r="CC32" s="36"/>
      <c r="CD32" s="36" t="e">
        <f t="shared" si="59"/>
        <v>#DIV/0!</v>
      </c>
      <c r="CE32" s="36" t="e">
        <f t="shared" si="60"/>
        <v>#DIV/0!</v>
      </c>
      <c r="CF32" s="36"/>
      <c r="CG32" s="36"/>
      <c r="CH32" s="36" t="e">
        <f t="shared" si="61"/>
        <v>#DIV/0!</v>
      </c>
      <c r="CI32" s="53"/>
      <c r="CJ32" s="36"/>
      <c r="CK32" s="36" t="e">
        <f t="shared" si="62"/>
        <v>#DIV/0!</v>
      </c>
      <c r="CL32" s="37"/>
      <c r="CM32" s="37"/>
      <c r="CN32" s="37" t="e">
        <f t="shared" si="63"/>
        <v>#DIV/0!</v>
      </c>
      <c r="CO32" s="37" t="e">
        <f t="shared" si="64"/>
        <v>#DIV/0!</v>
      </c>
      <c r="CP32" s="62"/>
      <c r="CQ32" s="62"/>
      <c r="CR32" s="37" t="e">
        <f t="shared" si="65"/>
        <v>#DIV/0!</v>
      </c>
      <c r="CS32" s="36" t="e">
        <f t="shared" si="66"/>
        <v>#DIV/0!</v>
      </c>
      <c r="CT32" s="47"/>
      <c r="CU32" s="47"/>
      <c r="CV32" s="43" t="e">
        <f t="shared" si="67"/>
        <v>#DIV/0!</v>
      </c>
      <c r="CW32" s="47"/>
      <c r="CX32" s="47"/>
      <c r="CY32" s="36" t="e">
        <f t="shared" si="68"/>
        <v>#DIV/0!</v>
      </c>
      <c r="CZ32" s="36"/>
      <c r="DA32" s="36"/>
      <c r="DB32" s="36"/>
      <c r="DC32" s="5"/>
      <c r="DD32" s="5"/>
    </row>
    <row r="33" spans="1:108" ht="15" hidden="1">
      <c r="A33" s="10">
        <v>20</v>
      </c>
      <c r="B33" s="11"/>
      <c r="C33" s="37"/>
      <c r="D33" s="37"/>
      <c r="E33" s="36" t="e">
        <f t="shared" si="1"/>
        <v>#DIV/0!</v>
      </c>
      <c r="F33" s="66"/>
      <c r="G33" s="51"/>
      <c r="H33" s="37" t="e">
        <f t="shared" si="48"/>
        <v>#DIV/0!</v>
      </c>
      <c r="I33" s="37"/>
      <c r="J33" s="37"/>
      <c r="K33" s="37"/>
      <c r="L33" s="37" t="e">
        <f t="shared" si="28"/>
        <v>#DIV/0!</v>
      </c>
      <c r="M33" s="38"/>
      <c r="N33" s="38"/>
      <c r="O33" s="37" t="e">
        <f t="shared" si="49"/>
        <v>#DIV/0!</v>
      </c>
      <c r="P33" s="37" t="e">
        <f t="shared" si="29"/>
        <v>#DIV/0!</v>
      </c>
      <c r="Q33" s="38"/>
      <c r="R33" s="38"/>
      <c r="S33" s="37" t="e">
        <f t="shared" si="50"/>
        <v>#DIV/0!</v>
      </c>
      <c r="T33" s="38"/>
      <c r="U33" s="38"/>
      <c r="V33" s="37" t="e">
        <f t="shared" si="9"/>
        <v>#DIV/0!</v>
      </c>
      <c r="W33" s="37" t="e">
        <f t="shared" si="30"/>
        <v>#DIV/0!</v>
      </c>
      <c r="X33" s="38"/>
      <c r="Y33" s="38"/>
      <c r="Z33" s="37" t="e">
        <f t="shared" si="51"/>
        <v>#DIV/0!</v>
      </c>
      <c r="AA33" s="37" t="e">
        <f t="shared" si="31"/>
        <v>#DIV/0!</v>
      </c>
      <c r="AB33" s="37"/>
      <c r="AC33" s="37"/>
      <c r="AD33" s="37" t="e">
        <f t="shared" si="32"/>
        <v>#DIV/0!</v>
      </c>
      <c r="AE33" s="37" t="e">
        <f t="shared" si="33"/>
        <v>#DIV/0!</v>
      </c>
      <c r="AF33" s="37"/>
      <c r="AG33" s="37"/>
      <c r="AH33" s="37"/>
      <c r="AI33" s="37" t="e">
        <f t="shared" si="35"/>
        <v>#DIV/0!</v>
      </c>
      <c r="AJ33" s="38"/>
      <c r="AK33" s="38"/>
      <c r="AL33" s="37" t="e">
        <f t="shared" si="52"/>
        <v>#DIV/0!</v>
      </c>
      <c r="AM33" s="38"/>
      <c r="AN33" s="38"/>
      <c r="AO33" s="37" t="e">
        <f t="shared" si="53"/>
        <v>#DIV/0!</v>
      </c>
      <c r="AP33" s="37" t="e">
        <f t="shared" si="36"/>
        <v>#DIV/0!</v>
      </c>
      <c r="AQ33" s="38"/>
      <c r="AR33" s="38"/>
      <c r="AS33" s="37" t="e">
        <f t="shared" si="54"/>
        <v>#DIV/0!</v>
      </c>
      <c r="AT33" s="37" t="e">
        <f t="shared" si="37"/>
        <v>#DIV/0!</v>
      </c>
      <c r="AU33" s="38"/>
      <c r="AV33" s="38"/>
      <c r="AW33" s="37" t="e">
        <f t="shared" si="55"/>
        <v>#DIV/0!</v>
      </c>
      <c r="AX33" s="37"/>
      <c r="AY33" s="37"/>
      <c r="AZ33" s="37"/>
      <c r="BA33" s="37"/>
      <c r="BB33" s="37"/>
      <c r="BC33" s="37"/>
      <c r="BD33" s="37"/>
      <c r="BE33" s="37"/>
      <c r="BF33" s="37"/>
      <c r="BG33" s="37" t="e">
        <f t="shared" si="38"/>
        <v>#DIV/0!</v>
      </c>
      <c r="BH33" s="37"/>
      <c r="BI33" s="37"/>
      <c r="BJ33" s="37" t="e">
        <f t="shared" si="47"/>
        <v>#DIV/0!</v>
      </c>
      <c r="BK33" s="37" t="e">
        <f t="shared" si="39"/>
        <v>#DIV/0!</v>
      </c>
      <c r="BL33" s="37"/>
      <c r="BM33" s="37"/>
      <c r="BN33" s="37"/>
      <c r="BO33" s="37" t="e">
        <f t="shared" si="40"/>
        <v>#DIV/0!</v>
      </c>
      <c r="BP33" s="38"/>
      <c r="BQ33" s="38"/>
      <c r="BR33" s="37" t="e">
        <f t="shared" si="56"/>
        <v>#DIV/0!</v>
      </c>
      <c r="BS33" s="37"/>
      <c r="BT33" s="37"/>
      <c r="BU33" s="36" t="e">
        <f t="shared" si="57"/>
        <v>#DIV/0!</v>
      </c>
      <c r="BV33" s="36"/>
      <c r="BW33" s="36"/>
      <c r="BX33" s="36"/>
      <c r="BY33" s="55"/>
      <c r="BZ33" s="40"/>
      <c r="CA33" s="36" t="e">
        <f t="shared" si="58"/>
        <v>#DIV/0!</v>
      </c>
      <c r="CB33" s="53"/>
      <c r="CC33" s="36"/>
      <c r="CD33" s="36" t="e">
        <f t="shared" si="59"/>
        <v>#DIV/0!</v>
      </c>
      <c r="CE33" s="36" t="e">
        <f t="shared" si="60"/>
        <v>#DIV/0!</v>
      </c>
      <c r="CF33" s="36"/>
      <c r="CG33" s="36"/>
      <c r="CH33" s="36" t="e">
        <f t="shared" si="61"/>
        <v>#DIV/0!</v>
      </c>
      <c r="CI33" s="53"/>
      <c r="CJ33" s="36"/>
      <c r="CK33" s="36" t="e">
        <f t="shared" si="62"/>
        <v>#DIV/0!</v>
      </c>
      <c r="CL33" s="37"/>
      <c r="CM33" s="37"/>
      <c r="CN33" s="37" t="e">
        <f t="shared" si="63"/>
        <v>#DIV/0!</v>
      </c>
      <c r="CO33" s="37" t="e">
        <f t="shared" si="64"/>
        <v>#DIV/0!</v>
      </c>
      <c r="CP33" s="62"/>
      <c r="CQ33" s="62"/>
      <c r="CR33" s="37" t="e">
        <f t="shared" si="65"/>
        <v>#DIV/0!</v>
      </c>
      <c r="CS33" s="36" t="e">
        <f t="shared" si="66"/>
        <v>#DIV/0!</v>
      </c>
      <c r="CT33" s="47"/>
      <c r="CU33" s="47"/>
      <c r="CV33" s="43" t="e">
        <f t="shared" si="67"/>
        <v>#DIV/0!</v>
      </c>
      <c r="CW33" s="47"/>
      <c r="CX33" s="47"/>
      <c r="CY33" s="36" t="e">
        <f t="shared" si="68"/>
        <v>#DIV/0!</v>
      </c>
      <c r="CZ33" s="36"/>
      <c r="DA33" s="36"/>
      <c r="DB33" s="36"/>
      <c r="DC33" s="5"/>
      <c r="DD33" s="5"/>
    </row>
    <row r="34" spans="1:108" ht="15" hidden="1">
      <c r="A34" s="10">
        <v>21</v>
      </c>
      <c r="B34" s="11"/>
      <c r="C34" s="37"/>
      <c r="D34" s="37"/>
      <c r="E34" s="36" t="e">
        <f t="shared" si="1"/>
        <v>#DIV/0!</v>
      </c>
      <c r="F34" s="66"/>
      <c r="G34" s="51"/>
      <c r="H34" s="37" t="e">
        <f t="shared" si="48"/>
        <v>#DIV/0!</v>
      </c>
      <c r="I34" s="37"/>
      <c r="J34" s="37"/>
      <c r="K34" s="37"/>
      <c r="L34" s="37" t="e">
        <f t="shared" si="28"/>
        <v>#DIV/0!</v>
      </c>
      <c r="M34" s="38"/>
      <c r="N34" s="38"/>
      <c r="O34" s="37" t="e">
        <f t="shared" si="49"/>
        <v>#DIV/0!</v>
      </c>
      <c r="P34" s="37" t="e">
        <f t="shared" si="29"/>
        <v>#DIV/0!</v>
      </c>
      <c r="Q34" s="38"/>
      <c r="R34" s="38"/>
      <c r="S34" s="37" t="e">
        <f t="shared" si="50"/>
        <v>#DIV/0!</v>
      </c>
      <c r="T34" s="38"/>
      <c r="U34" s="38"/>
      <c r="V34" s="37" t="e">
        <f t="shared" si="9"/>
        <v>#DIV/0!</v>
      </c>
      <c r="W34" s="37" t="e">
        <f t="shared" si="30"/>
        <v>#DIV/0!</v>
      </c>
      <c r="X34" s="38"/>
      <c r="Y34" s="38"/>
      <c r="Z34" s="37" t="e">
        <f t="shared" si="51"/>
        <v>#DIV/0!</v>
      </c>
      <c r="AA34" s="37" t="e">
        <f t="shared" si="31"/>
        <v>#DIV/0!</v>
      </c>
      <c r="AB34" s="37"/>
      <c r="AC34" s="37"/>
      <c r="AD34" s="37" t="e">
        <f t="shared" si="32"/>
        <v>#DIV/0!</v>
      </c>
      <c r="AE34" s="37" t="e">
        <f t="shared" si="33"/>
        <v>#DIV/0!</v>
      </c>
      <c r="AF34" s="37"/>
      <c r="AG34" s="37"/>
      <c r="AH34" s="37"/>
      <c r="AI34" s="37" t="e">
        <f t="shared" si="35"/>
        <v>#DIV/0!</v>
      </c>
      <c r="AJ34" s="38"/>
      <c r="AK34" s="38"/>
      <c r="AL34" s="37" t="e">
        <f t="shared" si="52"/>
        <v>#DIV/0!</v>
      </c>
      <c r="AM34" s="38"/>
      <c r="AN34" s="38"/>
      <c r="AO34" s="37" t="e">
        <f t="shared" si="53"/>
        <v>#DIV/0!</v>
      </c>
      <c r="AP34" s="37" t="e">
        <f t="shared" si="36"/>
        <v>#DIV/0!</v>
      </c>
      <c r="AQ34" s="38"/>
      <c r="AR34" s="38"/>
      <c r="AS34" s="37" t="e">
        <f t="shared" si="54"/>
        <v>#DIV/0!</v>
      </c>
      <c r="AT34" s="37" t="e">
        <f t="shared" si="37"/>
        <v>#DIV/0!</v>
      </c>
      <c r="AU34" s="38"/>
      <c r="AV34" s="38"/>
      <c r="AW34" s="37" t="e">
        <f t="shared" si="55"/>
        <v>#DIV/0!</v>
      </c>
      <c r="AX34" s="37"/>
      <c r="AY34" s="37"/>
      <c r="AZ34" s="37"/>
      <c r="BA34" s="37"/>
      <c r="BB34" s="37"/>
      <c r="BC34" s="37"/>
      <c r="BD34" s="37"/>
      <c r="BE34" s="37"/>
      <c r="BF34" s="37"/>
      <c r="BG34" s="37" t="e">
        <f t="shared" si="38"/>
        <v>#DIV/0!</v>
      </c>
      <c r="BH34" s="37"/>
      <c r="BI34" s="37"/>
      <c r="BJ34" s="37" t="e">
        <f t="shared" si="47"/>
        <v>#DIV/0!</v>
      </c>
      <c r="BK34" s="37" t="e">
        <f t="shared" si="39"/>
        <v>#DIV/0!</v>
      </c>
      <c r="BL34" s="37"/>
      <c r="BM34" s="37"/>
      <c r="BN34" s="37"/>
      <c r="BO34" s="37" t="e">
        <f t="shared" si="40"/>
        <v>#DIV/0!</v>
      </c>
      <c r="BP34" s="38"/>
      <c r="BQ34" s="38"/>
      <c r="BR34" s="37" t="e">
        <f t="shared" si="56"/>
        <v>#DIV/0!</v>
      </c>
      <c r="BS34" s="37"/>
      <c r="BT34" s="37"/>
      <c r="BU34" s="36" t="e">
        <f t="shared" si="57"/>
        <v>#DIV/0!</v>
      </c>
      <c r="BV34" s="36"/>
      <c r="BW34" s="36"/>
      <c r="BX34" s="36"/>
      <c r="BY34" s="55"/>
      <c r="BZ34" s="40"/>
      <c r="CA34" s="36" t="e">
        <f t="shared" si="58"/>
        <v>#DIV/0!</v>
      </c>
      <c r="CB34" s="53"/>
      <c r="CC34" s="36"/>
      <c r="CD34" s="36" t="e">
        <f t="shared" si="59"/>
        <v>#DIV/0!</v>
      </c>
      <c r="CE34" s="36" t="e">
        <f t="shared" si="60"/>
        <v>#DIV/0!</v>
      </c>
      <c r="CF34" s="36"/>
      <c r="CG34" s="36"/>
      <c r="CH34" s="36" t="e">
        <f t="shared" si="61"/>
        <v>#DIV/0!</v>
      </c>
      <c r="CI34" s="53"/>
      <c r="CJ34" s="36"/>
      <c r="CK34" s="36" t="e">
        <f t="shared" si="62"/>
        <v>#DIV/0!</v>
      </c>
      <c r="CL34" s="37"/>
      <c r="CM34" s="37"/>
      <c r="CN34" s="37" t="e">
        <f t="shared" si="63"/>
        <v>#DIV/0!</v>
      </c>
      <c r="CO34" s="37" t="e">
        <f t="shared" si="64"/>
        <v>#DIV/0!</v>
      </c>
      <c r="CP34" s="62"/>
      <c r="CQ34" s="62"/>
      <c r="CR34" s="37" t="e">
        <f t="shared" si="65"/>
        <v>#DIV/0!</v>
      </c>
      <c r="CS34" s="36" t="e">
        <f t="shared" si="66"/>
        <v>#DIV/0!</v>
      </c>
      <c r="CT34" s="47"/>
      <c r="CU34" s="47"/>
      <c r="CV34" s="43" t="e">
        <f t="shared" si="67"/>
        <v>#DIV/0!</v>
      </c>
      <c r="CW34" s="47"/>
      <c r="CX34" s="47"/>
      <c r="CY34" s="36" t="e">
        <f t="shared" si="68"/>
        <v>#DIV/0!</v>
      </c>
      <c r="CZ34" s="36"/>
      <c r="DA34" s="36"/>
      <c r="DB34" s="36"/>
      <c r="DC34" s="5"/>
      <c r="DD34" s="5"/>
    </row>
    <row r="35" spans="1:108" ht="15" hidden="1">
      <c r="A35" s="10">
        <v>22</v>
      </c>
      <c r="B35" s="11"/>
      <c r="C35" s="37"/>
      <c r="D35" s="37"/>
      <c r="E35" s="36" t="e">
        <f t="shared" si="1"/>
        <v>#DIV/0!</v>
      </c>
      <c r="F35" s="66"/>
      <c r="G35" s="51"/>
      <c r="H35" s="37" t="e">
        <f t="shared" si="48"/>
        <v>#DIV/0!</v>
      </c>
      <c r="I35" s="37"/>
      <c r="J35" s="37"/>
      <c r="K35" s="37"/>
      <c r="L35" s="37" t="e">
        <f t="shared" si="28"/>
        <v>#DIV/0!</v>
      </c>
      <c r="M35" s="38"/>
      <c r="N35" s="38"/>
      <c r="O35" s="37" t="e">
        <f t="shared" si="49"/>
        <v>#DIV/0!</v>
      </c>
      <c r="P35" s="37" t="e">
        <f t="shared" si="29"/>
        <v>#DIV/0!</v>
      </c>
      <c r="Q35" s="38"/>
      <c r="R35" s="38"/>
      <c r="S35" s="37" t="e">
        <f t="shared" si="50"/>
        <v>#DIV/0!</v>
      </c>
      <c r="T35" s="38"/>
      <c r="U35" s="38"/>
      <c r="V35" s="37" t="e">
        <f t="shared" si="9"/>
        <v>#DIV/0!</v>
      </c>
      <c r="W35" s="37" t="e">
        <f t="shared" si="30"/>
        <v>#DIV/0!</v>
      </c>
      <c r="X35" s="38"/>
      <c r="Y35" s="38"/>
      <c r="Z35" s="37" t="e">
        <f t="shared" si="51"/>
        <v>#DIV/0!</v>
      </c>
      <c r="AA35" s="37" t="e">
        <f t="shared" si="31"/>
        <v>#DIV/0!</v>
      </c>
      <c r="AB35" s="37"/>
      <c r="AC35" s="37"/>
      <c r="AD35" s="37" t="e">
        <f t="shared" si="32"/>
        <v>#DIV/0!</v>
      </c>
      <c r="AE35" s="37" t="e">
        <f t="shared" si="33"/>
        <v>#DIV/0!</v>
      </c>
      <c r="AF35" s="37"/>
      <c r="AG35" s="37"/>
      <c r="AH35" s="37"/>
      <c r="AI35" s="37" t="e">
        <f t="shared" si="35"/>
        <v>#DIV/0!</v>
      </c>
      <c r="AJ35" s="38"/>
      <c r="AK35" s="38"/>
      <c r="AL35" s="37" t="e">
        <f t="shared" si="52"/>
        <v>#DIV/0!</v>
      </c>
      <c r="AM35" s="38"/>
      <c r="AN35" s="38"/>
      <c r="AO35" s="37" t="e">
        <f t="shared" si="53"/>
        <v>#DIV/0!</v>
      </c>
      <c r="AP35" s="37" t="e">
        <f t="shared" si="36"/>
        <v>#DIV/0!</v>
      </c>
      <c r="AQ35" s="38"/>
      <c r="AR35" s="38"/>
      <c r="AS35" s="37" t="e">
        <f t="shared" si="54"/>
        <v>#DIV/0!</v>
      </c>
      <c r="AT35" s="37" t="e">
        <f t="shared" si="37"/>
        <v>#DIV/0!</v>
      </c>
      <c r="AU35" s="38"/>
      <c r="AV35" s="38"/>
      <c r="AW35" s="37" t="e">
        <f t="shared" si="55"/>
        <v>#DIV/0!</v>
      </c>
      <c r="AX35" s="37"/>
      <c r="AY35" s="37"/>
      <c r="AZ35" s="37"/>
      <c r="BA35" s="37"/>
      <c r="BB35" s="37"/>
      <c r="BC35" s="37"/>
      <c r="BD35" s="37"/>
      <c r="BE35" s="37"/>
      <c r="BF35" s="37"/>
      <c r="BG35" s="37" t="e">
        <f t="shared" si="38"/>
        <v>#DIV/0!</v>
      </c>
      <c r="BH35" s="37"/>
      <c r="BI35" s="37"/>
      <c r="BJ35" s="37" t="e">
        <f t="shared" si="47"/>
        <v>#DIV/0!</v>
      </c>
      <c r="BK35" s="37" t="e">
        <f t="shared" si="39"/>
        <v>#DIV/0!</v>
      </c>
      <c r="BL35" s="37"/>
      <c r="BM35" s="37"/>
      <c r="BN35" s="37"/>
      <c r="BO35" s="37" t="e">
        <f t="shared" si="40"/>
        <v>#DIV/0!</v>
      </c>
      <c r="BP35" s="38"/>
      <c r="BQ35" s="38"/>
      <c r="BR35" s="37" t="e">
        <f t="shared" si="56"/>
        <v>#DIV/0!</v>
      </c>
      <c r="BS35" s="37"/>
      <c r="BT35" s="37"/>
      <c r="BU35" s="36" t="e">
        <f t="shared" si="57"/>
        <v>#DIV/0!</v>
      </c>
      <c r="BV35" s="36"/>
      <c r="BW35" s="36"/>
      <c r="BX35" s="36"/>
      <c r="BY35" s="55"/>
      <c r="BZ35" s="40"/>
      <c r="CA35" s="36" t="e">
        <f t="shared" si="58"/>
        <v>#DIV/0!</v>
      </c>
      <c r="CB35" s="53"/>
      <c r="CC35" s="36"/>
      <c r="CD35" s="36" t="e">
        <f t="shared" si="59"/>
        <v>#DIV/0!</v>
      </c>
      <c r="CE35" s="36" t="e">
        <f t="shared" si="60"/>
        <v>#DIV/0!</v>
      </c>
      <c r="CF35" s="36"/>
      <c r="CG35" s="36"/>
      <c r="CH35" s="36" t="e">
        <f t="shared" si="61"/>
        <v>#DIV/0!</v>
      </c>
      <c r="CI35" s="53"/>
      <c r="CJ35" s="36"/>
      <c r="CK35" s="36" t="e">
        <f t="shared" si="62"/>
        <v>#DIV/0!</v>
      </c>
      <c r="CL35" s="37"/>
      <c r="CM35" s="37"/>
      <c r="CN35" s="37" t="e">
        <f t="shared" si="63"/>
        <v>#DIV/0!</v>
      </c>
      <c r="CO35" s="37" t="e">
        <f t="shared" si="64"/>
        <v>#DIV/0!</v>
      </c>
      <c r="CP35" s="62"/>
      <c r="CQ35" s="62"/>
      <c r="CR35" s="37" t="e">
        <f t="shared" si="65"/>
        <v>#DIV/0!</v>
      </c>
      <c r="CS35" s="36" t="e">
        <f t="shared" si="66"/>
        <v>#DIV/0!</v>
      </c>
      <c r="CT35" s="47"/>
      <c r="CU35" s="47"/>
      <c r="CV35" s="43" t="e">
        <f t="shared" si="67"/>
        <v>#DIV/0!</v>
      </c>
      <c r="CW35" s="47"/>
      <c r="CX35" s="47"/>
      <c r="CY35" s="36" t="e">
        <f t="shared" si="68"/>
        <v>#DIV/0!</v>
      </c>
      <c r="CZ35" s="36"/>
      <c r="DA35" s="36"/>
      <c r="DB35" s="36"/>
      <c r="DC35" s="5"/>
      <c r="DD35" s="5"/>
    </row>
    <row r="36" spans="1:108" ht="15" hidden="1">
      <c r="A36" s="10">
        <v>23</v>
      </c>
      <c r="B36" s="11"/>
      <c r="C36" s="37"/>
      <c r="D36" s="37"/>
      <c r="E36" s="36" t="e">
        <f t="shared" si="1"/>
        <v>#DIV/0!</v>
      </c>
      <c r="F36" s="38"/>
      <c r="G36" s="38"/>
      <c r="H36" s="37" t="e">
        <f t="shared" si="48"/>
        <v>#DIV/0!</v>
      </c>
      <c r="I36" s="37"/>
      <c r="J36" s="37"/>
      <c r="K36" s="37"/>
      <c r="L36" s="37" t="e">
        <f t="shared" si="28"/>
        <v>#DIV/0!</v>
      </c>
      <c r="M36" s="38"/>
      <c r="N36" s="38"/>
      <c r="O36" s="37" t="e">
        <f t="shared" si="49"/>
        <v>#DIV/0!</v>
      </c>
      <c r="P36" s="37" t="e">
        <f t="shared" si="29"/>
        <v>#DIV/0!</v>
      </c>
      <c r="Q36" s="38"/>
      <c r="R36" s="38"/>
      <c r="S36" s="37" t="e">
        <f t="shared" si="50"/>
        <v>#DIV/0!</v>
      </c>
      <c r="T36" s="38"/>
      <c r="U36" s="38"/>
      <c r="V36" s="37" t="e">
        <f t="shared" si="9"/>
        <v>#DIV/0!</v>
      </c>
      <c r="W36" s="37" t="e">
        <f t="shared" si="30"/>
        <v>#DIV/0!</v>
      </c>
      <c r="X36" s="38"/>
      <c r="Y36" s="38"/>
      <c r="Z36" s="37" t="e">
        <f t="shared" si="51"/>
        <v>#DIV/0!</v>
      </c>
      <c r="AA36" s="37" t="e">
        <f t="shared" si="31"/>
        <v>#DIV/0!</v>
      </c>
      <c r="AB36" s="37"/>
      <c r="AC36" s="37"/>
      <c r="AD36" s="37" t="e">
        <f t="shared" si="32"/>
        <v>#DIV/0!</v>
      </c>
      <c r="AE36" s="37" t="e">
        <f t="shared" si="33"/>
        <v>#DIV/0!</v>
      </c>
      <c r="AF36" s="37"/>
      <c r="AG36" s="37"/>
      <c r="AH36" s="37"/>
      <c r="AI36" s="37" t="e">
        <f t="shared" si="35"/>
        <v>#DIV/0!</v>
      </c>
      <c r="AJ36" s="38"/>
      <c r="AK36" s="38"/>
      <c r="AL36" s="37" t="e">
        <f t="shared" si="52"/>
        <v>#DIV/0!</v>
      </c>
      <c r="AM36" s="38"/>
      <c r="AN36" s="38"/>
      <c r="AO36" s="37" t="e">
        <f t="shared" si="53"/>
        <v>#DIV/0!</v>
      </c>
      <c r="AP36" s="37" t="e">
        <f t="shared" si="36"/>
        <v>#DIV/0!</v>
      </c>
      <c r="AQ36" s="38"/>
      <c r="AR36" s="38"/>
      <c r="AS36" s="37" t="e">
        <f t="shared" si="54"/>
        <v>#DIV/0!</v>
      </c>
      <c r="AT36" s="37" t="e">
        <f t="shared" si="37"/>
        <v>#DIV/0!</v>
      </c>
      <c r="AU36" s="38"/>
      <c r="AV36" s="38"/>
      <c r="AW36" s="37" t="e">
        <f t="shared" si="55"/>
        <v>#DIV/0!</v>
      </c>
      <c r="AX36" s="37"/>
      <c r="AY36" s="37"/>
      <c r="AZ36" s="37"/>
      <c r="BA36" s="37"/>
      <c r="BB36" s="37"/>
      <c r="BC36" s="37"/>
      <c r="BD36" s="37"/>
      <c r="BE36" s="37"/>
      <c r="BF36" s="37"/>
      <c r="BG36" s="37" t="e">
        <f t="shared" si="38"/>
        <v>#DIV/0!</v>
      </c>
      <c r="BH36" s="37"/>
      <c r="BI36" s="37"/>
      <c r="BJ36" s="37" t="e">
        <f t="shared" si="47"/>
        <v>#DIV/0!</v>
      </c>
      <c r="BK36" s="37" t="e">
        <f t="shared" si="39"/>
        <v>#DIV/0!</v>
      </c>
      <c r="BL36" s="37"/>
      <c r="BM36" s="37"/>
      <c r="BN36" s="37"/>
      <c r="BO36" s="37" t="e">
        <f t="shared" si="40"/>
        <v>#DIV/0!</v>
      </c>
      <c r="BP36" s="38"/>
      <c r="BQ36" s="38"/>
      <c r="BR36" s="37" t="e">
        <f t="shared" si="56"/>
        <v>#DIV/0!</v>
      </c>
      <c r="BS36" s="37"/>
      <c r="BT36" s="37"/>
      <c r="BU36" s="36" t="e">
        <f t="shared" si="57"/>
        <v>#DIV/0!</v>
      </c>
      <c r="BV36" s="36"/>
      <c r="BW36" s="36"/>
      <c r="BX36" s="36"/>
      <c r="BY36" s="55"/>
      <c r="BZ36" s="40"/>
      <c r="CA36" s="36" t="e">
        <f t="shared" si="58"/>
        <v>#DIV/0!</v>
      </c>
      <c r="CB36" s="53"/>
      <c r="CC36" s="36"/>
      <c r="CD36" s="36" t="e">
        <f t="shared" si="59"/>
        <v>#DIV/0!</v>
      </c>
      <c r="CE36" s="36" t="e">
        <f t="shared" si="60"/>
        <v>#DIV/0!</v>
      </c>
      <c r="CF36" s="36"/>
      <c r="CG36" s="36"/>
      <c r="CH36" s="36" t="e">
        <f t="shared" si="61"/>
        <v>#DIV/0!</v>
      </c>
      <c r="CI36" s="53"/>
      <c r="CJ36" s="36"/>
      <c r="CK36" s="36" t="e">
        <f t="shared" si="62"/>
        <v>#DIV/0!</v>
      </c>
      <c r="CL36" s="37"/>
      <c r="CM36" s="37"/>
      <c r="CN36" s="37" t="e">
        <f t="shared" si="63"/>
        <v>#DIV/0!</v>
      </c>
      <c r="CO36" s="37" t="e">
        <f t="shared" si="64"/>
        <v>#DIV/0!</v>
      </c>
      <c r="CP36" s="62"/>
      <c r="CQ36" s="62"/>
      <c r="CR36" s="37" t="e">
        <f t="shared" si="65"/>
        <v>#DIV/0!</v>
      </c>
      <c r="CS36" s="36" t="e">
        <f t="shared" si="66"/>
        <v>#DIV/0!</v>
      </c>
      <c r="CT36" s="47"/>
      <c r="CU36" s="47"/>
      <c r="CV36" s="43" t="e">
        <f t="shared" si="67"/>
        <v>#DIV/0!</v>
      </c>
      <c r="CW36" s="47"/>
      <c r="CX36" s="47"/>
      <c r="CY36" s="36" t="e">
        <f t="shared" si="68"/>
        <v>#DIV/0!</v>
      </c>
      <c r="CZ36" s="36"/>
      <c r="DA36" s="36"/>
      <c r="DB36" s="36"/>
      <c r="DC36" s="5"/>
      <c r="DD36" s="5"/>
    </row>
    <row r="37" spans="1:108" ht="15" hidden="1">
      <c r="A37" s="10">
        <v>24</v>
      </c>
      <c r="B37" s="11"/>
      <c r="C37" s="37"/>
      <c r="D37" s="37"/>
      <c r="E37" s="36" t="e">
        <f t="shared" si="1"/>
        <v>#DIV/0!</v>
      </c>
      <c r="F37" s="38"/>
      <c r="G37" s="38"/>
      <c r="H37" s="37" t="e">
        <f t="shared" si="48"/>
        <v>#DIV/0!</v>
      </c>
      <c r="I37" s="37"/>
      <c r="J37" s="37"/>
      <c r="K37" s="37"/>
      <c r="L37" s="37" t="e">
        <f t="shared" si="28"/>
        <v>#DIV/0!</v>
      </c>
      <c r="M37" s="38"/>
      <c r="N37" s="38"/>
      <c r="O37" s="37" t="e">
        <f t="shared" si="49"/>
        <v>#DIV/0!</v>
      </c>
      <c r="P37" s="37" t="e">
        <f t="shared" si="29"/>
        <v>#DIV/0!</v>
      </c>
      <c r="Q37" s="38"/>
      <c r="R37" s="38"/>
      <c r="S37" s="37" t="e">
        <f t="shared" si="50"/>
        <v>#DIV/0!</v>
      </c>
      <c r="T37" s="38"/>
      <c r="U37" s="38"/>
      <c r="V37" s="37" t="e">
        <f t="shared" si="9"/>
        <v>#DIV/0!</v>
      </c>
      <c r="W37" s="37" t="e">
        <f t="shared" si="30"/>
        <v>#DIV/0!</v>
      </c>
      <c r="X37" s="38"/>
      <c r="Y37" s="38"/>
      <c r="Z37" s="37" t="e">
        <f t="shared" si="51"/>
        <v>#DIV/0!</v>
      </c>
      <c r="AA37" s="37" t="e">
        <f t="shared" si="31"/>
        <v>#DIV/0!</v>
      </c>
      <c r="AB37" s="37"/>
      <c r="AC37" s="37"/>
      <c r="AD37" s="37" t="e">
        <f t="shared" si="32"/>
        <v>#DIV/0!</v>
      </c>
      <c r="AE37" s="37" t="e">
        <f t="shared" si="33"/>
        <v>#DIV/0!</v>
      </c>
      <c r="AF37" s="37"/>
      <c r="AG37" s="37"/>
      <c r="AH37" s="37"/>
      <c r="AI37" s="37" t="e">
        <f t="shared" si="35"/>
        <v>#DIV/0!</v>
      </c>
      <c r="AJ37" s="38"/>
      <c r="AK37" s="38"/>
      <c r="AL37" s="37" t="e">
        <f t="shared" si="52"/>
        <v>#DIV/0!</v>
      </c>
      <c r="AM37" s="38"/>
      <c r="AN37" s="38"/>
      <c r="AO37" s="37" t="e">
        <f t="shared" si="53"/>
        <v>#DIV/0!</v>
      </c>
      <c r="AP37" s="37" t="e">
        <f t="shared" si="36"/>
        <v>#DIV/0!</v>
      </c>
      <c r="AQ37" s="38"/>
      <c r="AR37" s="38"/>
      <c r="AS37" s="37" t="e">
        <f t="shared" si="54"/>
        <v>#DIV/0!</v>
      </c>
      <c r="AT37" s="37" t="e">
        <f t="shared" si="37"/>
        <v>#DIV/0!</v>
      </c>
      <c r="AU37" s="38"/>
      <c r="AV37" s="38"/>
      <c r="AW37" s="37" t="e">
        <f t="shared" si="55"/>
        <v>#DIV/0!</v>
      </c>
      <c r="AX37" s="37"/>
      <c r="AY37" s="37"/>
      <c r="AZ37" s="37"/>
      <c r="BA37" s="37"/>
      <c r="BB37" s="37"/>
      <c r="BC37" s="37"/>
      <c r="BD37" s="37"/>
      <c r="BE37" s="37"/>
      <c r="BF37" s="37"/>
      <c r="BG37" s="37" t="e">
        <f t="shared" si="38"/>
        <v>#DIV/0!</v>
      </c>
      <c r="BH37" s="37"/>
      <c r="BI37" s="37"/>
      <c r="BJ37" s="37" t="e">
        <f t="shared" si="47"/>
        <v>#DIV/0!</v>
      </c>
      <c r="BK37" s="37" t="e">
        <f t="shared" si="39"/>
        <v>#DIV/0!</v>
      </c>
      <c r="BL37" s="37"/>
      <c r="BM37" s="37"/>
      <c r="BN37" s="37"/>
      <c r="BO37" s="37" t="e">
        <f t="shared" si="40"/>
        <v>#DIV/0!</v>
      </c>
      <c r="BP37" s="38"/>
      <c r="BQ37" s="38"/>
      <c r="BR37" s="37" t="e">
        <f t="shared" si="56"/>
        <v>#DIV/0!</v>
      </c>
      <c r="BS37" s="37"/>
      <c r="BT37" s="37"/>
      <c r="BU37" s="36" t="e">
        <f t="shared" si="57"/>
        <v>#DIV/0!</v>
      </c>
      <c r="BV37" s="36"/>
      <c r="BW37" s="36"/>
      <c r="BX37" s="36"/>
      <c r="BY37" s="55"/>
      <c r="BZ37" s="40"/>
      <c r="CA37" s="36" t="e">
        <f t="shared" si="58"/>
        <v>#DIV/0!</v>
      </c>
      <c r="CB37" s="53"/>
      <c r="CC37" s="36"/>
      <c r="CD37" s="36" t="e">
        <f t="shared" si="59"/>
        <v>#DIV/0!</v>
      </c>
      <c r="CE37" s="36" t="e">
        <f t="shared" si="60"/>
        <v>#DIV/0!</v>
      </c>
      <c r="CF37" s="36"/>
      <c r="CG37" s="36"/>
      <c r="CH37" s="36" t="e">
        <f t="shared" si="61"/>
        <v>#DIV/0!</v>
      </c>
      <c r="CI37" s="53"/>
      <c r="CJ37" s="36"/>
      <c r="CK37" s="36" t="e">
        <f t="shared" si="62"/>
        <v>#DIV/0!</v>
      </c>
      <c r="CL37" s="37"/>
      <c r="CM37" s="37"/>
      <c r="CN37" s="37" t="e">
        <f t="shared" si="63"/>
        <v>#DIV/0!</v>
      </c>
      <c r="CO37" s="37" t="e">
        <f t="shared" si="64"/>
        <v>#DIV/0!</v>
      </c>
      <c r="CP37" s="62"/>
      <c r="CQ37" s="62"/>
      <c r="CR37" s="37" t="e">
        <f t="shared" si="65"/>
        <v>#DIV/0!</v>
      </c>
      <c r="CS37" s="36" t="e">
        <f t="shared" si="66"/>
        <v>#DIV/0!</v>
      </c>
      <c r="CT37" s="47"/>
      <c r="CU37" s="47"/>
      <c r="CV37" s="43" t="e">
        <f t="shared" si="67"/>
        <v>#DIV/0!</v>
      </c>
      <c r="CW37" s="47"/>
      <c r="CX37" s="47"/>
      <c r="CY37" s="36" t="e">
        <f t="shared" si="68"/>
        <v>#DIV/0!</v>
      </c>
      <c r="CZ37" s="36"/>
      <c r="DA37" s="36"/>
      <c r="DB37" s="36"/>
      <c r="DC37" s="5"/>
      <c r="DD37" s="5"/>
    </row>
    <row r="38" spans="1:108" s="3" customFormat="1" ht="20.25" customHeight="1">
      <c r="A38" s="126" t="s">
        <v>30</v>
      </c>
      <c r="B38" s="126"/>
      <c r="C38" s="37">
        <f>SUM(C14:C37)</f>
        <v>30149.8</v>
      </c>
      <c r="D38" s="37">
        <f>SUM(D14:D37)</f>
        <v>28782.900000000005</v>
      </c>
      <c r="E38" s="36">
        <f t="shared" si="1"/>
        <v>95.46630491744558</v>
      </c>
      <c r="F38" s="37">
        <f>SUM(F14:F37)</f>
        <v>6518.900000000001</v>
      </c>
      <c r="G38" s="37">
        <f>SUM(G14:G37)</f>
        <v>6713.700000000001</v>
      </c>
      <c r="H38" s="37">
        <f t="shared" si="48"/>
        <v>102.98823421129333</v>
      </c>
      <c r="I38" s="37">
        <f>SUM(I14:I37)</f>
        <v>3693.4000000000005</v>
      </c>
      <c r="J38" s="37">
        <f>SUM(J14:J37)</f>
        <v>3855.8999999999996</v>
      </c>
      <c r="K38" s="37">
        <f>J38/I38*100</f>
        <v>104.39974007689389</v>
      </c>
      <c r="L38" s="37">
        <f t="shared" si="28"/>
        <v>47.770014123243875</v>
      </c>
      <c r="M38" s="37">
        <f>SUM(M14:M37)</f>
        <v>1694</v>
      </c>
      <c r="N38" s="37">
        <f>SUM(N14:N37)</f>
        <v>1785.6000000000001</v>
      </c>
      <c r="O38" s="37">
        <f t="shared" si="49"/>
        <v>105.4073199527745</v>
      </c>
      <c r="P38" s="37">
        <f t="shared" si="29"/>
        <v>22.12145989742065</v>
      </c>
      <c r="Q38" s="37">
        <f>SUM(Q14:Q37)</f>
        <v>28.6</v>
      </c>
      <c r="R38" s="37">
        <f>SUM(R14:R37)</f>
        <v>29.3</v>
      </c>
      <c r="S38" s="37">
        <f t="shared" si="50"/>
        <v>102.44755244755244</v>
      </c>
      <c r="T38" s="37">
        <f>SUM(T14:T37)</f>
        <v>411.30000000000007</v>
      </c>
      <c r="U38" s="37">
        <f>SUM(U14:U37)</f>
        <v>422.6</v>
      </c>
      <c r="V38" s="37">
        <f t="shared" si="9"/>
        <v>102.74738633600778</v>
      </c>
      <c r="W38" s="37">
        <f t="shared" si="30"/>
        <v>5.235511286206298</v>
      </c>
      <c r="X38" s="37">
        <f>SUM(X14:X37)</f>
        <v>1444.4</v>
      </c>
      <c r="Y38" s="37">
        <f>SUM(Y14:Y37)</f>
        <v>1477.2999999999997</v>
      </c>
      <c r="Z38" s="37">
        <f t="shared" si="51"/>
        <v>102.27776239268897</v>
      </c>
      <c r="AA38" s="37">
        <f t="shared" si="31"/>
        <v>18.301989642954478</v>
      </c>
      <c r="AB38" s="37">
        <f>SUM(AB14:AB37)</f>
        <v>115.10000000000001</v>
      </c>
      <c r="AC38" s="37">
        <f>SUM(AC14:AC37)</f>
        <v>119.3</v>
      </c>
      <c r="AD38" s="37">
        <f t="shared" si="32"/>
        <v>103.64900086880972</v>
      </c>
      <c r="AE38" s="37">
        <f t="shared" si="33"/>
        <v>1.4779850838722464</v>
      </c>
      <c r="AF38" s="37">
        <f>SUM(AF14:AF37)</f>
        <v>2825.5000000000005</v>
      </c>
      <c r="AG38" s="37">
        <f>SUM(AG14:AG37)</f>
        <v>2857.8</v>
      </c>
      <c r="AH38" s="37">
        <f>AG38/AF38*100</f>
        <v>101.1431605025659</v>
      </c>
      <c r="AI38" s="37">
        <f t="shared" si="35"/>
        <v>35.40474243663123</v>
      </c>
      <c r="AJ38" s="37">
        <f>SUM(AJ14:AJ37)</f>
        <v>705.2</v>
      </c>
      <c r="AK38" s="37">
        <f>SUM(AK14:AK37)</f>
        <v>720</v>
      </c>
      <c r="AL38" s="37">
        <f t="shared" si="52"/>
        <v>102.09869540555869</v>
      </c>
      <c r="AM38" s="37">
        <f>SUM(AM14:AM37)</f>
        <v>0</v>
      </c>
      <c r="AN38" s="37">
        <f>SUM(AN14:AN37)</f>
        <v>0</v>
      </c>
      <c r="AO38" s="37">
        <v>0</v>
      </c>
      <c r="AP38" s="37">
        <f t="shared" si="36"/>
        <v>8.919943507024454</v>
      </c>
      <c r="AQ38" s="37">
        <f>SUM(AQ14:AQ37)</f>
        <v>101</v>
      </c>
      <c r="AR38" s="37">
        <f>SUM(AR14:AR37)</f>
        <v>106.10000000000001</v>
      </c>
      <c r="AS38" s="37">
        <f t="shared" si="54"/>
        <v>105.04950495049505</v>
      </c>
      <c r="AT38" s="37">
        <f t="shared" si="37"/>
        <v>1.3144527862434647</v>
      </c>
      <c r="AU38" s="37">
        <f>SUM(AU14:AU37)</f>
        <v>1.6</v>
      </c>
      <c r="AV38" s="37">
        <f>SUM(AV14:AV37)</f>
        <v>1.6</v>
      </c>
      <c r="AW38" s="37">
        <f t="shared" si="55"/>
        <v>100</v>
      </c>
      <c r="AX38" s="37">
        <f>SUM(AX14:AX37)</f>
        <v>47.2</v>
      </c>
      <c r="AY38" s="37">
        <f>SUM(AY14:AY37)</f>
        <v>47.2</v>
      </c>
      <c r="AZ38" s="37">
        <f>AY38/AX38*100</f>
        <v>100</v>
      </c>
      <c r="BA38" s="37">
        <f>SUM(BA14:BA37)</f>
        <v>52.599999999999994</v>
      </c>
      <c r="BB38" s="37">
        <f>SUM(BB14:BB37)</f>
        <v>52.3</v>
      </c>
      <c r="BC38" s="37">
        <f>BB38/BA38*100</f>
        <v>99.42965779467681</v>
      </c>
      <c r="BD38" s="37">
        <f>SUM(BD14:BD37)</f>
        <v>95.7</v>
      </c>
      <c r="BE38" s="37">
        <f>SUM(BE14:BE37)</f>
        <v>104.9</v>
      </c>
      <c r="BF38" s="37">
        <f>BE38/BD38*100</f>
        <v>109.6133751306165</v>
      </c>
      <c r="BG38" s="37">
        <f t="shared" si="38"/>
        <v>1.2995862137317575</v>
      </c>
      <c r="BH38" s="37">
        <f>SUM(BH14:BH37)</f>
        <v>1515.4</v>
      </c>
      <c r="BI38" s="37">
        <f>SUM(BI14:BI37)</f>
        <v>1514.7000000000003</v>
      </c>
      <c r="BJ38" s="37">
        <f t="shared" si="47"/>
        <v>99.95380757555762</v>
      </c>
      <c r="BK38" s="37">
        <f t="shared" si="39"/>
        <v>18.765331152902696</v>
      </c>
      <c r="BL38" s="37">
        <f>SUM(BL14:BL37)</f>
        <v>284.9</v>
      </c>
      <c r="BM38" s="37">
        <f>SUM(BM14:BM37)</f>
        <v>305.1</v>
      </c>
      <c r="BN38" s="37">
        <f>BM38/BL38*100</f>
        <v>107.09020709020712</v>
      </c>
      <c r="BO38" s="37">
        <f t="shared" si="40"/>
        <v>3.7798260611016126</v>
      </c>
      <c r="BP38" s="37">
        <f>SUM(BP14:BP37)</f>
        <v>23630.899999999998</v>
      </c>
      <c r="BQ38" s="37">
        <f>SUM(BQ14:BQ37)</f>
        <v>22069.2</v>
      </c>
      <c r="BR38" s="37">
        <f t="shared" si="56"/>
        <v>93.39128006127572</v>
      </c>
      <c r="BS38" s="37">
        <f>SUM(BS14:BS37)</f>
        <v>10405.300000000001</v>
      </c>
      <c r="BT38" s="37">
        <f>SUM(BT14:BT37)</f>
        <v>10405.300000000001</v>
      </c>
      <c r="BU38" s="37">
        <f>BT38/BS38*100</f>
        <v>100</v>
      </c>
      <c r="BV38" s="36">
        <f>SUM(BV14:BV37)</f>
        <v>1343.8999999999999</v>
      </c>
      <c r="BW38" s="37">
        <f>SUM(BW14:BW37)</f>
        <v>1358.1</v>
      </c>
      <c r="BX38" s="37">
        <f>BW38/BV38*100</f>
        <v>101.05662623707121</v>
      </c>
      <c r="BY38" s="37">
        <f>SUM(BY14:BY37)</f>
        <v>30778.699999999997</v>
      </c>
      <c r="BZ38" s="37">
        <f>SUM(BZ14:BZ37)</f>
        <v>28286.600000000002</v>
      </c>
      <c r="CA38" s="37">
        <f t="shared" si="58"/>
        <v>91.9031668004172</v>
      </c>
      <c r="CB38" s="37">
        <f>SUM(CB14:CB37)</f>
        <v>10052.6</v>
      </c>
      <c r="CC38" s="37">
        <f>SUM(CC14:CC37)</f>
        <v>9991.499999999998</v>
      </c>
      <c r="CD38" s="37">
        <f t="shared" si="59"/>
        <v>99.3921970435509</v>
      </c>
      <c r="CE38" s="37">
        <f t="shared" si="60"/>
        <v>35.322378794199366</v>
      </c>
      <c r="CF38" s="37">
        <f>SUM(CF14:CF37)</f>
        <v>10030</v>
      </c>
      <c r="CG38" s="37">
        <f>SUM(CG14:CG37)</f>
        <v>9968.999999999998</v>
      </c>
      <c r="CH38" s="37">
        <f t="shared" si="61"/>
        <v>99.39182452642072</v>
      </c>
      <c r="CI38" s="37">
        <f>SUM(CI14:CI37)</f>
        <v>4439.5</v>
      </c>
      <c r="CJ38" s="37">
        <f>SUM(CJ14:CJ37)</f>
        <v>2349.2999999999997</v>
      </c>
      <c r="CK38" s="37">
        <f t="shared" si="62"/>
        <v>52.9181214100687</v>
      </c>
      <c r="CL38" s="37">
        <f>SUM(CL14:CL37)</f>
        <v>1588</v>
      </c>
      <c r="CM38" s="37">
        <f>SUM(CM14:CM37)</f>
        <v>1560.2</v>
      </c>
      <c r="CN38" s="37">
        <f t="shared" si="63"/>
        <v>98.24937027707809</v>
      </c>
      <c r="CO38" s="37">
        <f t="shared" si="64"/>
        <v>5.515685872462579</v>
      </c>
      <c r="CP38" s="37">
        <f>SUM(CP14:CP37)</f>
        <v>6327.9</v>
      </c>
      <c r="CQ38" s="37">
        <f>SUM(CQ14:CQ37)</f>
        <v>6327</v>
      </c>
      <c r="CR38" s="37">
        <f t="shared" si="65"/>
        <v>99.9857772720808</v>
      </c>
      <c r="CS38" s="36">
        <f t="shared" si="66"/>
        <v>22.367481422298894</v>
      </c>
      <c r="CT38" s="43">
        <f>SUM(CT14:CT37)</f>
        <v>3641.6000000000004</v>
      </c>
      <c r="CU38" s="43">
        <f>SUM(CU14:CU37)</f>
        <v>0</v>
      </c>
      <c r="CV38" s="43">
        <f t="shared" si="67"/>
        <v>0</v>
      </c>
      <c r="CW38" s="43">
        <f>SUM(CW14:CW37)</f>
        <v>1063.6999999999998</v>
      </c>
      <c r="CX38" s="43">
        <f>SUM(CX14:CX37)</f>
        <v>0</v>
      </c>
      <c r="CY38" s="36">
        <f t="shared" si="68"/>
        <v>0</v>
      </c>
      <c r="CZ38" s="36">
        <f>SUM(CZ14:CZ37)</f>
        <v>-628.9000000000005</v>
      </c>
      <c r="DA38" s="36">
        <f>SUM(DA14:DA24)</f>
        <v>496.3000000000004</v>
      </c>
      <c r="DB38" s="36"/>
      <c r="DC38" s="13"/>
      <c r="DD38" s="13"/>
    </row>
    <row r="39" spans="6:87" ht="12.75"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CI39" s="54"/>
    </row>
    <row r="40" spans="61:73" ht="12.75"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</row>
    <row r="41" spans="7:73" ht="12.75">
      <c r="G41" s="52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</row>
  </sheetData>
  <sheetProtection/>
  <mergeCells count="55">
    <mergeCell ref="CO11:CO12"/>
    <mergeCell ref="CZ8:DB12"/>
    <mergeCell ref="CT12:CV12"/>
    <mergeCell ref="CW12:CY12"/>
    <mergeCell ref="CS11:CS12"/>
    <mergeCell ref="CT11:CY11"/>
    <mergeCell ref="A38:B38"/>
    <mergeCell ref="CP11:CR12"/>
    <mergeCell ref="T11:V12"/>
    <mergeCell ref="X11:Z12"/>
    <mergeCell ref="AJ11:AL12"/>
    <mergeCell ref="AM11:AO12"/>
    <mergeCell ref="AQ11:AS12"/>
    <mergeCell ref="AU11:AW12"/>
    <mergeCell ref="A8:B13"/>
    <mergeCell ref="BS11:BU12"/>
    <mergeCell ref="C3:N3"/>
    <mergeCell ref="C4:N4"/>
    <mergeCell ref="G5:J5"/>
    <mergeCell ref="C8:E8"/>
    <mergeCell ref="F8:BX8"/>
    <mergeCell ref="BV11:BX12"/>
    <mergeCell ref="CB11:CD12"/>
    <mergeCell ref="CF11:CH11"/>
    <mergeCell ref="BL11:BN12"/>
    <mergeCell ref="CE11:CE12"/>
    <mergeCell ref="BY8:CA12"/>
    <mergeCell ref="CF12:CH12"/>
    <mergeCell ref="BO11:BO12"/>
    <mergeCell ref="Q1:S1"/>
    <mergeCell ref="Q2:S2"/>
    <mergeCell ref="Q11:S12"/>
    <mergeCell ref="BG11:BG12"/>
    <mergeCell ref="BA11:BC12"/>
    <mergeCell ref="AX11:AZ12"/>
    <mergeCell ref="CL11:CN12"/>
    <mergeCell ref="CI11:CK12"/>
    <mergeCell ref="W11:W12"/>
    <mergeCell ref="AA11:AA12"/>
    <mergeCell ref="AB11:AD12"/>
    <mergeCell ref="BK11:BK12"/>
    <mergeCell ref="BP9:BR12"/>
    <mergeCell ref="BH11:BJ12"/>
    <mergeCell ref="BD11:BF12"/>
    <mergeCell ref="AT11:AT12"/>
    <mergeCell ref="C11:E12"/>
    <mergeCell ref="AP11:AP12"/>
    <mergeCell ref="I10:K12"/>
    <mergeCell ref="F9:H12"/>
    <mergeCell ref="L10:L12"/>
    <mergeCell ref="M11:O12"/>
    <mergeCell ref="AE11:AE12"/>
    <mergeCell ref="AI10:AI12"/>
    <mergeCell ref="AF10:AH12"/>
    <mergeCell ref="P11:P12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47" r:id="rId1"/>
  <colBreaks count="3" manualBreakCount="3">
    <brk id="23" max="37" man="1"/>
    <brk id="52" max="37" man="1"/>
    <brk id="7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2013-01-15T11:36:03Z</cp:lastPrinted>
  <dcterms:created xsi:type="dcterms:W3CDTF">2006-03-31T05:22:05Z</dcterms:created>
  <dcterms:modified xsi:type="dcterms:W3CDTF">2013-01-15T11:36:35Z</dcterms:modified>
  <cp:category/>
  <cp:version/>
  <cp:contentType/>
  <cp:contentStatus/>
  <cp:revision>1</cp:revision>
</cp:coreProperties>
</file>